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faf\AC\Temp\"/>
    </mc:Choice>
  </mc:AlternateContent>
  <xr:revisionPtr revIDLastSave="122" documentId="8_{F7892656-B0CF-4137-89DF-B72DA331D17A}" xr6:coauthVersionLast="47" xr6:coauthVersionMax="47" xr10:uidLastSave="{CC58E39A-CB19-4586-81AA-3DFBEDB758A6}"/>
  <bookViews>
    <workbookView xWindow="-60" yWindow="-60" windowWidth="15480" windowHeight="11640" tabRatio="500" xr2:uid="{00000000-000D-0000-FFFF-FFFF00000000}"/>
  </bookViews>
  <sheets>
    <sheet name="calcul classt ttes fédé" sheetId="3" r:id="rId1"/>
    <sheet name="classt scratch ttes fédé " sheetId="4" r:id="rId2"/>
    <sheet name="INSCRIPTIONS" sheetId="2" r:id="rId3"/>
  </sheets>
  <definedNames>
    <definedName name="Excel_BuiltIn_Print_Area" localSheetId="0">'calcul classt ttes fédé'!$A$2:$Q$72</definedName>
    <definedName name="Excel_BuiltIn_Print_Area" localSheetId="1">'classt scratch ttes fédé '!$A$2:$J$113</definedName>
    <definedName name="Excel_BuiltIn_Print_Area" localSheetId="2">INSCRIPTIONS!$A$1:$M$121</definedName>
    <definedName name="_xlnm.Print_Area" localSheetId="0">'calcul classt ttes fédé'!$A$2:$Q$72</definedName>
    <definedName name="_xlnm.Print_Area" localSheetId="1">'classt scratch ttes fédé '!$A$2:$J$113</definedName>
    <definedName name="_xlnm.Print_Area" localSheetId="2">INSCRIPTIONS!$A$1:$M$121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3" i="4" l="1"/>
  <c r="B72" i="4"/>
  <c r="B71" i="4"/>
  <c r="B70" i="4"/>
  <c r="B69" i="4"/>
  <c r="B68" i="4"/>
  <c r="B67" i="4"/>
  <c r="B66" i="4"/>
  <c r="B65" i="4"/>
  <c r="B64" i="4"/>
  <c r="C3" i="3"/>
  <c r="D3" i="3"/>
  <c r="E3" i="3"/>
  <c r="F3" i="3"/>
  <c r="G3" i="3"/>
  <c r="H3" i="3"/>
  <c r="I3" i="3"/>
  <c r="J3" i="3"/>
  <c r="Q3" i="3"/>
  <c r="K3" i="3"/>
  <c r="AC3" i="3"/>
  <c r="M3" i="3"/>
  <c r="N3" i="3"/>
  <c r="P3" i="3"/>
  <c r="V3" i="3"/>
  <c r="AB3" i="3"/>
  <c r="AJ3" i="3"/>
  <c r="C4" i="3"/>
  <c r="D4" i="3"/>
  <c r="E4" i="3"/>
  <c r="F4" i="3"/>
  <c r="G4" i="3"/>
  <c r="H4" i="3"/>
  <c r="I4" i="3"/>
  <c r="J4" i="3"/>
  <c r="M4" i="3"/>
  <c r="N4" i="3"/>
  <c r="C5" i="3"/>
  <c r="D5" i="3"/>
  <c r="E5" i="3"/>
  <c r="F5" i="3"/>
  <c r="G5" i="3"/>
  <c r="H5" i="3"/>
  <c r="I5" i="3"/>
  <c r="J5" i="3"/>
  <c r="Q5" i="3"/>
  <c r="K5" i="3"/>
  <c r="M5" i="3"/>
  <c r="N5" i="3"/>
  <c r="P5" i="3"/>
  <c r="Y5" i="3"/>
  <c r="C6" i="3"/>
  <c r="D6" i="3"/>
  <c r="E6" i="3"/>
  <c r="F6" i="3"/>
  <c r="G6" i="3"/>
  <c r="H6" i="3"/>
  <c r="I6" i="3"/>
  <c r="J6" i="3"/>
  <c r="Q6" i="3"/>
  <c r="K6" i="3"/>
  <c r="M6" i="3"/>
  <c r="N6" i="3"/>
  <c r="P6" i="3"/>
  <c r="T6" i="3"/>
  <c r="Y6" i="3"/>
  <c r="AC6" i="3"/>
  <c r="AD6" i="3"/>
  <c r="AE6" i="3"/>
  <c r="C7" i="3"/>
  <c r="D7" i="3"/>
  <c r="E7" i="3"/>
  <c r="F7" i="3"/>
  <c r="G7" i="3"/>
  <c r="H7" i="3"/>
  <c r="I7" i="3"/>
  <c r="J7" i="3"/>
  <c r="Q7" i="3"/>
  <c r="K7" i="3"/>
  <c r="M7" i="3"/>
  <c r="N7" i="3"/>
  <c r="P7" i="3"/>
  <c r="T7" i="3"/>
  <c r="U7" i="3"/>
  <c r="AB7" i="3"/>
  <c r="AC7" i="3"/>
  <c r="AD7" i="3"/>
  <c r="AE7" i="3"/>
  <c r="AG7" i="3"/>
  <c r="C8" i="3"/>
  <c r="D8" i="3"/>
  <c r="E8" i="3"/>
  <c r="F8" i="3"/>
  <c r="G8" i="3"/>
  <c r="H8" i="3"/>
  <c r="I8" i="3"/>
  <c r="J8" i="3"/>
  <c r="Q8" i="3"/>
  <c r="K8" i="3"/>
  <c r="M8" i="3"/>
  <c r="N8" i="3"/>
  <c r="P8" i="3"/>
  <c r="T8" i="3"/>
  <c r="U8" i="3"/>
  <c r="V8" i="3"/>
  <c r="AB8" i="3"/>
  <c r="AC8" i="3"/>
  <c r="AD8" i="3"/>
  <c r="AE8" i="3"/>
  <c r="AG8" i="3"/>
  <c r="AJ8" i="3"/>
  <c r="C9" i="3"/>
  <c r="D9" i="3"/>
  <c r="E9" i="3"/>
  <c r="F9" i="3"/>
  <c r="G9" i="3"/>
  <c r="H9" i="3"/>
  <c r="I9" i="3"/>
  <c r="J9" i="3"/>
  <c r="M9" i="3"/>
  <c r="N9" i="3"/>
  <c r="C10" i="3"/>
  <c r="D10" i="3"/>
  <c r="E10" i="3"/>
  <c r="F10" i="3"/>
  <c r="G10" i="3"/>
  <c r="H10" i="3"/>
  <c r="I10" i="3"/>
  <c r="J10" i="3"/>
  <c r="Q10" i="3"/>
  <c r="K10" i="3"/>
  <c r="M10" i="3"/>
  <c r="N10" i="3"/>
  <c r="U10" i="3"/>
  <c r="Y10" i="3"/>
  <c r="C11" i="3"/>
  <c r="D11" i="3"/>
  <c r="E11" i="3"/>
  <c r="F11" i="3"/>
  <c r="G11" i="3"/>
  <c r="H11" i="3"/>
  <c r="I11" i="3"/>
  <c r="J11" i="3"/>
  <c r="Q11" i="3"/>
  <c r="K11" i="3"/>
  <c r="AC11" i="3"/>
  <c r="M11" i="3"/>
  <c r="N11" i="3"/>
  <c r="P11" i="3"/>
  <c r="V11" i="3"/>
  <c r="Y11" i="3"/>
  <c r="AB11" i="3"/>
  <c r="AD11" i="3"/>
  <c r="AJ11" i="3"/>
  <c r="C12" i="3"/>
  <c r="D12" i="3"/>
  <c r="E12" i="3"/>
  <c r="F12" i="3"/>
  <c r="G12" i="3"/>
  <c r="H12" i="3"/>
  <c r="I12" i="3"/>
  <c r="J12" i="3"/>
  <c r="M12" i="3"/>
  <c r="N12" i="3"/>
  <c r="C13" i="3"/>
  <c r="D13" i="3"/>
  <c r="E13" i="3"/>
  <c r="F13" i="3"/>
  <c r="G13" i="3"/>
  <c r="H13" i="3"/>
  <c r="I13" i="3"/>
  <c r="J13" i="3"/>
  <c r="Q13" i="3"/>
  <c r="K13" i="3"/>
  <c r="M13" i="3"/>
  <c r="N13" i="3"/>
  <c r="P13" i="3"/>
  <c r="U13" i="3"/>
  <c r="Y13" i="3"/>
  <c r="AC13" i="3"/>
  <c r="AG13" i="3"/>
  <c r="C14" i="3"/>
  <c r="D14" i="3"/>
  <c r="E14" i="3"/>
  <c r="F14" i="3"/>
  <c r="G14" i="3"/>
  <c r="H14" i="3"/>
  <c r="I14" i="3"/>
  <c r="J14" i="3"/>
  <c r="Q14" i="3"/>
  <c r="K14" i="3"/>
  <c r="M14" i="3"/>
  <c r="N14" i="3"/>
  <c r="P14" i="3"/>
  <c r="T14" i="3"/>
  <c r="W14" i="3"/>
  <c r="AB14" i="3"/>
  <c r="AD14" i="3"/>
  <c r="AI14" i="3"/>
  <c r="C15" i="3"/>
  <c r="D15" i="3"/>
  <c r="E15" i="3"/>
  <c r="F15" i="3"/>
  <c r="G15" i="3"/>
  <c r="H15" i="3"/>
  <c r="I15" i="3"/>
  <c r="J15" i="3"/>
  <c r="Q15" i="3"/>
  <c r="K15" i="3"/>
  <c r="M15" i="3"/>
  <c r="N15" i="3"/>
  <c r="P15" i="3"/>
  <c r="C16" i="3"/>
  <c r="D16" i="3"/>
  <c r="E16" i="3"/>
  <c r="F16" i="3"/>
  <c r="G16" i="3"/>
  <c r="H16" i="3"/>
  <c r="I16" i="3"/>
  <c r="K16" i="3"/>
  <c r="J16" i="3"/>
  <c r="M16" i="3"/>
  <c r="N16" i="3"/>
  <c r="S16" i="3"/>
  <c r="AE16" i="3"/>
  <c r="C17" i="3"/>
  <c r="D17" i="3"/>
  <c r="E17" i="3"/>
  <c r="F17" i="3"/>
  <c r="G17" i="3"/>
  <c r="H17" i="3"/>
  <c r="I17" i="3"/>
  <c r="J17" i="3"/>
  <c r="M17" i="3"/>
  <c r="N17" i="3"/>
  <c r="C18" i="3"/>
  <c r="D18" i="3"/>
  <c r="E18" i="3"/>
  <c r="F18" i="3"/>
  <c r="G18" i="3"/>
  <c r="H18" i="3"/>
  <c r="I18" i="3"/>
  <c r="J18" i="3"/>
  <c r="K18" i="3"/>
  <c r="M18" i="3"/>
  <c r="N18" i="3"/>
  <c r="P18" i="3"/>
  <c r="T18" i="3"/>
  <c r="W18" i="3"/>
  <c r="AA18" i="3"/>
  <c r="AB18" i="3"/>
  <c r="AD18" i="3"/>
  <c r="AI18" i="3"/>
  <c r="C19" i="3"/>
  <c r="D19" i="3"/>
  <c r="E19" i="3"/>
  <c r="F19" i="3"/>
  <c r="G19" i="3"/>
  <c r="H19" i="3"/>
  <c r="I19" i="3"/>
  <c r="J19" i="3"/>
  <c r="K19" i="3"/>
  <c r="M19" i="3"/>
  <c r="N19" i="3"/>
  <c r="P19" i="3"/>
  <c r="U19" i="3"/>
  <c r="W19" i="3"/>
  <c r="Y19" i="3"/>
  <c r="AI19" i="3"/>
  <c r="AJ19" i="3"/>
  <c r="C20" i="3"/>
  <c r="D20" i="3"/>
  <c r="E20" i="3"/>
  <c r="F20" i="3"/>
  <c r="G20" i="3"/>
  <c r="H20" i="3"/>
  <c r="I20" i="3"/>
  <c r="J20" i="3"/>
  <c r="M20" i="3"/>
  <c r="N20" i="3"/>
  <c r="C21" i="3"/>
  <c r="D21" i="3"/>
  <c r="E21" i="3"/>
  <c r="F21" i="3"/>
  <c r="G21" i="3"/>
  <c r="H21" i="3"/>
  <c r="I21" i="3"/>
  <c r="J21" i="3"/>
  <c r="M21" i="3"/>
  <c r="N21" i="3"/>
  <c r="C22" i="3"/>
  <c r="D22" i="3"/>
  <c r="E22" i="3"/>
  <c r="F22" i="3"/>
  <c r="G22" i="3"/>
  <c r="H22" i="3"/>
  <c r="I22" i="3"/>
  <c r="J22" i="3"/>
  <c r="Q22" i="3"/>
  <c r="K22" i="3"/>
  <c r="M22" i="3"/>
  <c r="N22" i="3"/>
  <c r="P22" i="3"/>
  <c r="AA22" i="3"/>
  <c r="AD22" i="3"/>
  <c r="AI22" i="3"/>
  <c r="C23" i="3"/>
  <c r="D23" i="3"/>
  <c r="E23" i="3"/>
  <c r="F23" i="3"/>
  <c r="G23" i="3"/>
  <c r="H23" i="3"/>
  <c r="I23" i="3"/>
  <c r="K23" i="3"/>
  <c r="J23" i="3"/>
  <c r="Q23" i="3"/>
  <c r="M23" i="3"/>
  <c r="N23" i="3"/>
  <c r="V23" i="3"/>
  <c r="AC23" i="3"/>
  <c r="AI23" i="3"/>
  <c r="C24" i="3"/>
  <c r="D24" i="3"/>
  <c r="E24" i="3"/>
  <c r="F24" i="3"/>
  <c r="G24" i="3"/>
  <c r="H24" i="3"/>
  <c r="I24" i="3"/>
  <c r="K24" i="3"/>
  <c r="J24" i="3"/>
  <c r="Q24" i="3"/>
  <c r="M24" i="3"/>
  <c r="N24" i="3"/>
  <c r="Z24" i="3"/>
  <c r="P24" i="3"/>
  <c r="T24" i="3"/>
  <c r="W24" i="3"/>
  <c r="AA24" i="3"/>
  <c r="AC24" i="3"/>
  <c r="AF24" i="3"/>
  <c r="AI24" i="3"/>
  <c r="AJ24" i="3"/>
  <c r="C25" i="3"/>
  <c r="D25" i="3"/>
  <c r="E25" i="3"/>
  <c r="F25" i="3"/>
  <c r="G25" i="3"/>
  <c r="H25" i="3"/>
  <c r="I25" i="3"/>
  <c r="K25" i="3"/>
  <c r="J25" i="3"/>
  <c r="Q25" i="3"/>
  <c r="M25" i="3"/>
  <c r="N25" i="3"/>
  <c r="P25" i="3"/>
  <c r="C26" i="3"/>
  <c r="D26" i="3"/>
  <c r="E26" i="3"/>
  <c r="F26" i="3"/>
  <c r="G26" i="3"/>
  <c r="H26" i="3"/>
  <c r="I26" i="3"/>
  <c r="J26" i="3"/>
  <c r="M26" i="3"/>
  <c r="N26" i="3"/>
  <c r="C27" i="3"/>
  <c r="D27" i="3"/>
  <c r="E27" i="3"/>
  <c r="F27" i="3"/>
  <c r="G27" i="3"/>
  <c r="H27" i="3"/>
  <c r="I27" i="3"/>
  <c r="J27" i="3"/>
  <c r="M27" i="3"/>
  <c r="N27" i="3"/>
  <c r="C28" i="3"/>
  <c r="D28" i="3"/>
  <c r="E28" i="3"/>
  <c r="F28" i="3"/>
  <c r="G28" i="3"/>
  <c r="H28" i="3"/>
  <c r="I28" i="3"/>
  <c r="J28" i="3"/>
  <c r="K28" i="3"/>
  <c r="M28" i="3"/>
  <c r="N28" i="3"/>
  <c r="U28" i="3"/>
  <c r="X28" i="3"/>
  <c r="AE28" i="3"/>
  <c r="C29" i="3"/>
  <c r="D29" i="3"/>
  <c r="E29" i="3"/>
  <c r="F29" i="3"/>
  <c r="G29" i="3"/>
  <c r="H29" i="3"/>
  <c r="I29" i="3"/>
  <c r="J29" i="3"/>
  <c r="Q29" i="3"/>
  <c r="K29" i="3"/>
  <c r="M29" i="3"/>
  <c r="N29" i="3"/>
  <c r="Z29" i="3"/>
  <c r="P29" i="3"/>
  <c r="S29" i="3"/>
  <c r="V29" i="3"/>
  <c r="Y29" i="3"/>
  <c r="AB29" i="3"/>
  <c r="AE29" i="3"/>
  <c r="AG29" i="3"/>
  <c r="AI29" i="3"/>
  <c r="C30" i="3"/>
  <c r="D30" i="3"/>
  <c r="E30" i="3"/>
  <c r="F30" i="3"/>
  <c r="G30" i="3"/>
  <c r="H30" i="3"/>
  <c r="I30" i="3"/>
  <c r="K30" i="3"/>
  <c r="J30" i="3"/>
  <c r="Q30" i="3"/>
  <c r="M30" i="3"/>
  <c r="N30" i="3"/>
  <c r="P30" i="3"/>
  <c r="S30" i="3"/>
  <c r="V30" i="3"/>
  <c r="AC30" i="3"/>
  <c r="I31" i="3"/>
  <c r="K31" i="3"/>
  <c r="J31" i="3"/>
  <c r="P31" i="3"/>
  <c r="M31" i="3"/>
  <c r="N31" i="3"/>
  <c r="U31" i="3"/>
  <c r="AB31" i="3"/>
  <c r="AE31" i="3"/>
  <c r="C32" i="3"/>
  <c r="D32" i="3"/>
  <c r="E32" i="3"/>
  <c r="F32" i="3"/>
  <c r="G32" i="3"/>
  <c r="H32" i="3"/>
  <c r="J32" i="3"/>
  <c r="P32" i="3"/>
  <c r="I32" i="3"/>
  <c r="K32" i="3"/>
  <c r="M32" i="3"/>
  <c r="N32" i="3"/>
  <c r="AB32" i="3"/>
  <c r="AH32" i="3"/>
  <c r="C33" i="3"/>
  <c r="D33" i="3"/>
  <c r="E33" i="3"/>
  <c r="F33" i="3"/>
  <c r="G33" i="3"/>
  <c r="H33" i="3"/>
  <c r="J33" i="3"/>
  <c r="P33" i="3"/>
  <c r="I33" i="3"/>
  <c r="K33" i="3"/>
  <c r="M33" i="3"/>
  <c r="N33" i="3"/>
  <c r="C34" i="3"/>
  <c r="D34" i="3"/>
  <c r="E34" i="3"/>
  <c r="F34" i="3"/>
  <c r="G34" i="3"/>
  <c r="H34" i="3"/>
  <c r="J34" i="3"/>
  <c r="P34" i="3"/>
  <c r="I34" i="3"/>
  <c r="K34" i="3"/>
  <c r="M34" i="3"/>
  <c r="N34" i="3"/>
  <c r="Q34" i="3"/>
  <c r="AE34" i="3"/>
  <c r="C35" i="3"/>
  <c r="D35" i="3"/>
  <c r="E35" i="3"/>
  <c r="F35" i="3"/>
  <c r="G35" i="3"/>
  <c r="H35" i="3"/>
  <c r="J35" i="3"/>
  <c r="P35" i="3"/>
  <c r="I35" i="3"/>
  <c r="K35" i="3"/>
  <c r="AA35" i="3"/>
  <c r="M35" i="3"/>
  <c r="N35" i="3"/>
  <c r="S35" i="3"/>
  <c r="W35" i="3"/>
  <c r="X35" i="3"/>
  <c r="AB35" i="3"/>
  <c r="AH35" i="3"/>
  <c r="I36" i="3"/>
  <c r="K36" i="3"/>
  <c r="J36" i="3"/>
  <c r="M36" i="3"/>
  <c r="N36" i="3"/>
  <c r="P36" i="3"/>
  <c r="Q36" i="3"/>
  <c r="AC36" i="3"/>
  <c r="C37" i="3"/>
  <c r="D37" i="3"/>
  <c r="E37" i="3"/>
  <c r="F37" i="3"/>
  <c r="G37" i="3"/>
  <c r="H37" i="3"/>
  <c r="J37" i="3"/>
  <c r="Q37" i="3"/>
  <c r="I37" i="3"/>
  <c r="K37" i="3"/>
  <c r="S37" i="3"/>
  <c r="M37" i="3"/>
  <c r="N37" i="3"/>
  <c r="AG37" i="3"/>
  <c r="C38" i="3"/>
  <c r="D38" i="3"/>
  <c r="E38" i="3"/>
  <c r="F38" i="3"/>
  <c r="G38" i="3"/>
  <c r="H38" i="3"/>
  <c r="J38" i="3"/>
  <c r="P38" i="3"/>
  <c r="I38" i="3"/>
  <c r="K38" i="3"/>
  <c r="M38" i="3"/>
  <c r="N38" i="3"/>
  <c r="C39" i="3"/>
  <c r="D39" i="3"/>
  <c r="E39" i="3"/>
  <c r="F39" i="3"/>
  <c r="G39" i="3"/>
  <c r="H39" i="3"/>
  <c r="J39" i="3"/>
  <c r="P39" i="3"/>
  <c r="I39" i="3"/>
  <c r="K39" i="3"/>
  <c r="M39" i="3"/>
  <c r="N39" i="3"/>
  <c r="Q39" i="3"/>
  <c r="AA39" i="3"/>
  <c r="AF39" i="3"/>
  <c r="C40" i="3"/>
  <c r="D40" i="3"/>
  <c r="E40" i="3"/>
  <c r="F40" i="3"/>
  <c r="G40" i="3"/>
  <c r="H40" i="3"/>
  <c r="I40" i="3"/>
  <c r="J40" i="3"/>
  <c r="Q40" i="3"/>
  <c r="M40" i="3"/>
  <c r="N40" i="3"/>
  <c r="P40" i="3"/>
  <c r="C41" i="3"/>
  <c r="D41" i="3"/>
  <c r="E41" i="3"/>
  <c r="F41" i="3"/>
  <c r="G41" i="3"/>
  <c r="H41" i="3"/>
  <c r="I41" i="3"/>
  <c r="K41" i="3"/>
  <c r="W41" i="3"/>
  <c r="J41" i="3"/>
  <c r="Q41" i="3"/>
  <c r="M41" i="3"/>
  <c r="N41" i="3"/>
  <c r="P41" i="3"/>
  <c r="V41" i="3"/>
  <c r="X41" i="3"/>
  <c r="AF41" i="3"/>
  <c r="AI41" i="3"/>
  <c r="C42" i="3"/>
  <c r="D42" i="3"/>
  <c r="E42" i="3"/>
  <c r="F42" i="3"/>
  <c r="G42" i="3"/>
  <c r="H42" i="3"/>
  <c r="I42" i="3"/>
  <c r="K42" i="3"/>
  <c r="J42" i="3"/>
  <c r="Q42" i="3"/>
  <c r="M42" i="3"/>
  <c r="N42" i="3"/>
  <c r="V42" i="3"/>
  <c r="Y42" i="3"/>
  <c r="C43" i="3"/>
  <c r="D43" i="3"/>
  <c r="E43" i="3"/>
  <c r="F43" i="3"/>
  <c r="G43" i="3"/>
  <c r="H43" i="3"/>
  <c r="I43" i="3"/>
  <c r="J43" i="3"/>
  <c r="M43" i="3"/>
  <c r="N43" i="3"/>
  <c r="C44" i="3"/>
  <c r="D44" i="3"/>
  <c r="E44" i="3"/>
  <c r="F44" i="3"/>
  <c r="G44" i="3"/>
  <c r="H44" i="3"/>
  <c r="I44" i="3"/>
  <c r="J44" i="3"/>
  <c r="M44" i="3"/>
  <c r="N44" i="3"/>
  <c r="C45" i="3"/>
  <c r="D45" i="3"/>
  <c r="E45" i="3"/>
  <c r="F45" i="3"/>
  <c r="G45" i="3"/>
  <c r="H45" i="3"/>
  <c r="I45" i="3"/>
  <c r="K45" i="3"/>
  <c r="W45" i="3"/>
  <c r="J45" i="3"/>
  <c r="Q45" i="3"/>
  <c r="M45" i="3"/>
  <c r="N45" i="3"/>
  <c r="P45" i="3"/>
  <c r="V45" i="3"/>
  <c r="X45" i="3"/>
  <c r="AB45" i="3"/>
  <c r="AF45" i="3"/>
  <c r="AI45" i="3"/>
  <c r="C46" i="3"/>
  <c r="D46" i="3"/>
  <c r="E46" i="3"/>
  <c r="F46" i="3"/>
  <c r="G46" i="3"/>
  <c r="H46" i="3"/>
  <c r="I46" i="3"/>
  <c r="K46" i="3"/>
  <c r="J46" i="3"/>
  <c r="M46" i="3"/>
  <c r="N46" i="3"/>
  <c r="Y46" i="3"/>
  <c r="C47" i="3"/>
  <c r="D47" i="3"/>
  <c r="E47" i="3"/>
  <c r="F47" i="3"/>
  <c r="G47" i="3"/>
  <c r="H47" i="3"/>
  <c r="I47" i="3"/>
  <c r="J47" i="3"/>
  <c r="M47" i="3"/>
  <c r="N47" i="3"/>
  <c r="C48" i="3"/>
  <c r="D48" i="3"/>
  <c r="E48" i="3"/>
  <c r="F48" i="3"/>
  <c r="G48" i="3"/>
  <c r="H48" i="3"/>
  <c r="I48" i="3"/>
  <c r="J48" i="3"/>
  <c r="M48" i="3"/>
  <c r="N48" i="3"/>
  <c r="C49" i="3"/>
  <c r="D49" i="3"/>
  <c r="E49" i="3"/>
  <c r="F49" i="3"/>
  <c r="G49" i="3"/>
  <c r="H49" i="3"/>
  <c r="I49" i="3"/>
  <c r="K49" i="3"/>
  <c r="W49" i="3"/>
  <c r="J49" i="3"/>
  <c r="Q49" i="3"/>
  <c r="M49" i="3"/>
  <c r="N49" i="3"/>
  <c r="P49" i="3"/>
  <c r="V49" i="3"/>
  <c r="X49" i="3"/>
  <c r="AB49" i="3"/>
  <c r="AF49" i="3"/>
  <c r="AI49" i="3"/>
  <c r="C50" i="3"/>
  <c r="D50" i="3"/>
  <c r="E50" i="3"/>
  <c r="F50" i="3"/>
  <c r="G50" i="3"/>
  <c r="H50" i="3"/>
  <c r="I50" i="3"/>
  <c r="K50" i="3"/>
  <c r="J50" i="3"/>
  <c r="Q50" i="3"/>
  <c r="M50" i="3"/>
  <c r="N50" i="3"/>
  <c r="V50" i="3"/>
  <c r="Y50" i="3"/>
  <c r="C51" i="3"/>
  <c r="D51" i="3"/>
  <c r="E51" i="3"/>
  <c r="F51" i="3"/>
  <c r="G51" i="3"/>
  <c r="H51" i="3"/>
  <c r="I51" i="3"/>
  <c r="J51" i="3"/>
  <c r="M51" i="3"/>
  <c r="N51" i="3"/>
  <c r="C52" i="3"/>
  <c r="D52" i="3"/>
  <c r="E52" i="3"/>
  <c r="F52" i="3"/>
  <c r="G52" i="3"/>
  <c r="H52" i="3"/>
  <c r="I52" i="3"/>
  <c r="J52" i="3"/>
  <c r="Q52" i="3"/>
  <c r="M52" i="3"/>
  <c r="N52" i="3"/>
  <c r="P52" i="3"/>
  <c r="C53" i="3"/>
  <c r="D53" i="3"/>
  <c r="E53" i="3"/>
  <c r="F53" i="3"/>
  <c r="G53" i="3"/>
  <c r="H53" i="3"/>
  <c r="I53" i="3"/>
  <c r="K53" i="3"/>
  <c r="J53" i="3"/>
  <c r="Q53" i="3"/>
  <c r="M53" i="3"/>
  <c r="N53" i="3"/>
  <c r="P53" i="3"/>
  <c r="X53" i="3"/>
  <c r="AI53" i="3"/>
  <c r="C54" i="3"/>
  <c r="D54" i="3"/>
  <c r="E54" i="3"/>
  <c r="F54" i="3"/>
  <c r="G54" i="3"/>
  <c r="H54" i="3"/>
  <c r="I54" i="3"/>
  <c r="K54" i="3"/>
  <c r="J54" i="3"/>
  <c r="Q54" i="3"/>
  <c r="M54" i="3"/>
  <c r="N54" i="3"/>
  <c r="Y54" i="3"/>
  <c r="AF54" i="3"/>
  <c r="AJ54" i="3"/>
  <c r="C55" i="3"/>
  <c r="D55" i="3"/>
  <c r="E55" i="3"/>
  <c r="F55" i="3"/>
  <c r="G55" i="3"/>
  <c r="H55" i="3"/>
  <c r="I55" i="3"/>
  <c r="J55" i="3"/>
  <c r="M55" i="3"/>
  <c r="N55" i="3"/>
  <c r="C56" i="3"/>
  <c r="D56" i="3"/>
  <c r="E56" i="3"/>
  <c r="F56" i="3"/>
  <c r="G56" i="3"/>
  <c r="H56" i="3"/>
  <c r="I56" i="3"/>
  <c r="K56" i="3"/>
  <c r="J56" i="3"/>
  <c r="Q56" i="3"/>
  <c r="M56" i="3"/>
  <c r="N56" i="3"/>
  <c r="P56" i="3"/>
  <c r="C57" i="3"/>
  <c r="D57" i="3"/>
  <c r="E57" i="3"/>
  <c r="F57" i="3"/>
  <c r="G57" i="3"/>
  <c r="H57" i="3"/>
  <c r="I57" i="3"/>
  <c r="K57" i="3"/>
  <c r="J57" i="3"/>
  <c r="Q57" i="3"/>
  <c r="M57" i="3"/>
  <c r="N57" i="3"/>
  <c r="T57" i="3"/>
  <c r="V57" i="3"/>
  <c r="Y57" i="3"/>
  <c r="AB57" i="3"/>
  <c r="AD57" i="3"/>
  <c r="AE57" i="3"/>
  <c r="AG57" i="3"/>
  <c r="C58" i="3"/>
  <c r="D58" i="3"/>
  <c r="E58" i="3"/>
  <c r="F58" i="3"/>
  <c r="G58" i="3"/>
  <c r="H58" i="3"/>
  <c r="I58" i="3"/>
  <c r="J58" i="3"/>
  <c r="M58" i="3"/>
  <c r="N58" i="3"/>
  <c r="C59" i="3"/>
  <c r="D59" i="3"/>
  <c r="E59" i="3"/>
  <c r="F59" i="3"/>
  <c r="G59" i="3"/>
  <c r="H59" i="3"/>
  <c r="I59" i="3"/>
  <c r="J59" i="3"/>
  <c r="P59" i="3"/>
  <c r="M59" i="3"/>
  <c r="N59" i="3"/>
  <c r="C60" i="3"/>
  <c r="D60" i="3"/>
  <c r="E60" i="3"/>
  <c r="F60" i="3"/>
  <c r="G60" i="3"/>
  <c r="H60" i="3"/>
  <c r="I60" i="3"/>
  <c r="J60" i="3"/>
  <c r="Q60" i="3"/>
  <c r="M60" i="3"/>
  <c r="N60" i="3"/>
  <c r="C61" i="3"/>
  <c r="D61" i="3"/>
  <c r="E61" i="3"/>
  <c r="F61" i="3"/>
  <c r="G61" i="3"/>
  <c r="H61" i="3"/>
  <c r="I61" i="3"/>
  <c r="J61" i="3"/>
  <c r="M61" i="3"/>
  <c r="N61" i="3"/>
  <c r="C62" i="3"/>
  <c r="D62" i="3"/>
  <c r="E62" i="3"/>
  <c r="F62" i="3"/>
  <c r="G62" i="3"/>
  <c r="H62" i="3"/>
  <c r="I62" i="3"/>
  <c r="J62" i="3"/>
  <c r="M62" i="3"/>
  <c r="N62" i="3"/>
  <c r="C63" i="3"/>
  <c r="D63" i="3"/>
  <c r="E63" i="3"/>
  <c r="F63" i="3"/>
  <c r="G63" i="3"/>
  <c r="H63" i="3"/>
  <c r="I63" i="3"/>
  <c r="J63" i="3"/>
  <c r="Q63" i="3"/>
  <c r="M63" i="3"/>
  <c r="N63" i="3"/>
  <c r="C64" i="3"/>
  <c r="D64" i="3"/>
  <c r="E64" i="3"/>
  <c r="F64" i="3"/>
  <c r="G64" i="3"/>
  <c r="H64" i="3"/>
  <c r="I64" i="3"/>
  <c r="J64" i="3"/>
  <c r="Q64" i="3"/>
  <c r="M64" i="3"/>
  <c r="N64" i="3"/>
  <c r="P64" i="3"/>
  <c r="C65" i="3"/>
  <c r="D65" i="3"/>
  <c r="E65" i="3"/>
  <c r="F65" i="3"/>
  <c r="G65" i="3"/>
  <c r="H65" i="3"/>
  <c r="I65" i="3"/>
  <c r="J65" i="3"/>
  <c r="P65" i="3"/>
  <c r="M65" i="3"/>
  <c r="N65" i="3"/>
  <c r="C66" i="3"/>
  <c r="D66" i="3"/>
  <c r="E66" i="3"/>
  <c r="F66" i="3"/>
  <c r="G66" i="3"/>
  <c r="H66" i="3"/>
  <c r="J66" i="3"/>
  <c r="I66" i="3"/>
  <c r="K66" i="3"/>
  <c r="T66" i="3"/>
  <c r="M66" i="3"/>
  <c r="N66" i="3"/>
  <c r="X66" i="3"/>
  <c r="C67" i="3"/>
  <c r="D67" i="3"/>
  <c r="E67" i="3"/>
  <c r="F67" i="3"/>
  <c r="G67" i="3"/>
  <c r="H67" i="3"/>
  <c r="I67" i="3"/>
  <c r="J67" i="3"/>
  <c r="P67" i="3"/>
  <c r="K67" i="3"/>
  <c r="M67" i="3"/>
  <c r="N67" i="3"/>
  <c r="Z67" i="3"/>
  <c r="U67" i="3"/>
  <c r="X67" i="3"/>
  <c r="AC67" i="3"/>
  <c r="C68" i="3"/>
  <c r="D68" i="3"/>
  <c r="E68" i="3"/>
  <c r="F68" i="3"/>
  <c r="G68" i="3"/>
  <c r="H68" i="3"/>
  <c r="J68" i="3"/>
  <c r="Q68" i="3"/>
  <c r="K68" i="3"/>
  <c r="AH68" i="3"/>
  <c r="M68" i="3"/>
  <c r="N68" i="3"/>
  <c r="P68" i="3"/>
  <c r="T68" i="3"/>
  <c r="U68" i="3"/>
  <c r="V68" i="3"/>
  <c r="X68" i="3"/>
  <c r="Y68" i="3"/>
  <c r="AB68" i="3"/>
  <c r="AC68" i="3"/>
  <c r="AD68" i="3"/>
  <c r="AF68" i="3"/>
  <c r="AG68" i="3"/>
  <c r="C69" i="3"/>
  <c r="D69" i="3"/>
  <c r="E69" i="3"/>
  <c r="F69" i="3"/>
  <c r="G69" i="3"/>
  <c r="H69" i="3"/>
  <c r="J69" i="3"/>
  <c r="I69" i="3"/>
  <c r="M69" i="3"/>
  <c r="N69" i="3"/>
  <c r="C70" i="3"/>
  <c r="D70" i="3"/>
  <c r="E70" i="3"/>
  <c r="F70" i="3"/>
  <c r="G70" i="3"/>
  <c r="H70" i="3"/>
  <c r="J70" i="3"/>
  <c r="I70" i="3"/>
  <c r="M70" i="3"/>
  <c r="N70" i="3"/>
  <c r="Q70" i="3"/>
  <c r="C71" i="3"/>
  <c r="D71" i="3"/>
  <c r="E71" i="3"/>
  <c r="F71" i="3"/>
  <c r="G71" i="3"/>
  <c r="H71" i="3"/>
  <c r="J71" i="3"/>
  <c r="I71" i="3"/>
  <c r="M71" i="3"/>
  <c r="N71" i="3"/>
  <c r="C72" i="3"/>
  <c r="D72" i="3"/>
  <c r="E72" i="3"/>
  <c r="F72" i="3"/>
  <c r="G72" i="3"/>
  <c r="H72" i="3"/>
  <c r="J72" i="3"/>
  <c r="I72" i="3"/>
  <c r="M72" i="3"/>
  <c r="N72" i="3"/>
  <c r="C73" i="3"/>
  <c r="D73" i="3"/>
  <c r="E73" i="3"/>
  <c r="F73" i="3"/>
  <c r="G73" i="3"/>
  <c r="H73" i="3"/>
  <c r="J73" i="3"/>
  <c r="I73" i="3"/>
  <c r="M73" i="3"/>
  <c r="N73" i="3"/>
  <c r="Z73" i="3"/>
  <c r="O73" i="3"/>
  <c r="C74" i="3"/>
  <c r="D74" i="3"/>
  <c r="E74" i="3"/>
  <c r="F74" i="3"/>
  <c r="G74" i="3"/>
  <c r="H74" i="3"/>
  <c r="J74" i="3"/>
  <c r="I74" i="3"/>
  <c r="M74" i="3"/>
  <c r="N74" i="3"/>
  <c r="Z74" i="3"/>
  <c r="O74" i="3"/>
  <c r="Q74" i="3"/>
  <c r="C75" i="3"/>
  <c r="D75" i="3"/>
  <c r="E75" i="3"/>
  <c r="F75" i="3"/>
  <c r="G75" i="3"/>
  <c r="H75" i="3"/>
  <c r="J75" i="3"/>
  <c r="I75" i="3"/>
  <c r="M75" i="3"/>
  <c r="N75" i="3"/>
  <c r="Z75" i="3"/>
  <c r="O75" i="3"/>
  <c r="Q75" i="3"/>
  <c r="C76" i="3"/>
  <c r="D76" i="3"/>
  <c r="E76" i="3"/>
  <c r="F76" i="3"/>
  <c r="G76" i="3"/>
  <c r="H76" i="3"/>
  <c r="J76" i="3"/>
  <c r="I76" i="3"/>
  <c r="M76" i="3"/>
  <c r="N76" i="3"/>
  <c r="O76" i="3"/>
  <c r="Q76" i="3"/>
  <c r="Z76" i="3"/>
  <c r="C77" i="3"/>
  <c r="D77" i="3"/>
  <c r="E77" i="3"/>
  <c r="F77" i="3"/>
  <c r="G77" i="3"/>
  <c r="H77" i="3"/>
  <c r="J77" i="3"/>
  <c r="I77" i="3"/>
  <c r="M77" i="3"/>
  <c r="N77" i="3"/>
  <c r="O77" i="3"/>
  <c r="Z77" i="3"/>
  <c r="C78" i="3"/>
  <c r="D78" i="3"/>
  <c r="E78" i="3"/>
  <c r="F78" i="3"/>
  <c r="G78" i="3"/>
  <c r="H78" i="3"/>
  <c r="J78" i="3"/>
  <c r="I78" i="3"/>
  <c r="M78" i="3"/>
  <c r="N78" i="3"/>
  <c r="O78" i="3"/>
  <c r="Q78" i="3"/>
  <c r="T78" i="3"/>
  <c r="V78" i="3"/>
  <c r="X78" i="3"/>
  <c r="Z78" i="3"/>
  <c r="AB78" i="3"/>
  <c r="AD78" i="3"/>
  <c r="AF78" i="3"/>
  <c r="AH78" i="3"/>
  <c r="AJ78" i="3"/>
  <c r="C79" i="3"/>
  <c r="D79" i="3"/>
  <c r="E79" i="3"/>
  <c r="F79" i="3"/>
  <c r="G79" i="3"/>
  <c r="H79" i="3"/>
  <c r="J79" i="3"/>
  <c r="I79" i="3"/>
  <c r="M79" i="3"/>
  <c r="N79" i="3"/>
  <c r="Z79" i="3"/>
  <c r="O79" i="3"/>
  <c r="Q79" i="3"/>
  <c r="T79" i="3"/>
  <c r="V79" i="3"/>
  <c r="X79" i="3"/>
  <c r="AB79" i="3"/>
  <c r="AD79" i="3"/>
  <c r="AF79" i="3"/>
  <c r="AH79" i="3"/>
  <c r="AJ79" i="3"/>
  <c r="C80" i="3"/>
  <c r="D80" i="3"/>
  <c r="E80" i="3"/>
  <c r="F80" i="3"/>
  <c r="G80" i="3"/>
  <c r="H80" i="3"/>
  <c r="J80" i="3"/>
  <c r="I80" i="3"/>
  <c r="M80" i="3"/>
  <c r="N80" i="3"/>
  <c r="O80" i="3"/>
  <c r="Q80" i="3"/>
  <c r="T80" i="3"/>
  <c r="V80" i="3"/>
  <c r="X80" i="3"/>
  <c r="Z80" i="3"/>
  <c r="AB80" i="3"/>
  <c r="AD80" i="3"/>
  <c r="AF80" i="3"/>
  <c r="AH80" i="3"/>
  <c r="AJ80" i="3"/>
  <c r="C81" i="3"/>
  <c r="D81" i="3"/>
  <c r="E81" i="3"/>
  <c r="F81" i="3"/>
  <c r="G81" i="3"/>
  <c r="H81" i="3"/>
  <c r="J81" i="3"/>
  <c r="I81" i="3"/>
  <c r="M81" i="3"/>
  <c r="N81" i="3"/>
  <c r="Z81" i="3"/>
  <c r="O81" i="3"/>
  <c r="Q81" i="3"/>
  <c r="T81" i="3"/>
  <c r="V81" i="3"/>
  <c r="X81" i="3"/>
  <c r="AB81" i="3"/>
  <c r="AD81" i="3"/>
  <c r="AF81" i="3"/>
  <c r="AH81" i="3"/>
  <c r="AJ81" i="3"/>
  <c r="C82" i="3"/>
  <c r="D82" i="3"/>
  <c r="E82" i="3"/>
  <c r="F82" i="3"/>
  <c r="G82" i="3"/>
  <c r="H82" i="3"/>
  <c r="J82" i="3"/>
  <c r="I82" i="3"/>
  <c r="M82" i="3"/>
  <c r="N82" i="3"/>
  <c r="O82" i="3"/>
  <c r="Q82" i="3"/>
  <c r="T82" i="3"/>
  <c r="V82" i="3"/>
  <c r="X82" i="3"/>
  <c r="Z82" i="3"/>
  <c r="AB82" i="3"/>
  <c r="AD82" i="3"/>
  <c r="AF82" i="3"/>
  <c r="AH82" i="3"/>
  <c r="AJ82" i="3"/>
  <c r="C83" i="3"/>
  <c r="D83" i="3"/>
  <c r="E83" i="3"/>
  <c r="F83" i="3"/>
  <c r="G83" i="3"/>
  <c r="H83" i="3"/>
  <c r="J83" i="3"/>
  <c r="I83" i="3"/>
  <c r="M83" i="3"/>
  <c r="N83" i="3"/>
  <c r="Z83" i="3"/>
  <c r="O83" i="3"/>
  <c r="Q83" i="3"/>
  <c r="T83" i="3"/>
  <c r="V83" i="3"/>
  <c r="X83" i="3"/>
  <c r="AB83" i="3"/>
  <c r="AD83" i="3"/>
  <c r="AF83" i="3"/>
  <c r="AH83" i="3"/>
  <c r="AJ83" i="3"/>
  <c r="C84" i="3"/>
  <c r="D84" i="3"/>
  <c r="E84" i="3"/>
  <c r="F84" i="3"/>
  <c r="G84" i="3"/>
  <c r="H84" i="3"/>
  <c r="J84" i="3"/>
  <c r="P84" i="3"/>
  <c r="I84" i="3"/>
  <c r="K84" i="3"/>
  <c r="M84" i="3"/>
  <c r="N84" i="3"/>
  <c r="O84" i="3"/>
  <c r="Q84" i="3"/>
  <c r="T84" i="3"/>
  <c r="V84" i="3"/>
  <c r="X84" i="3"/>
  <c r="Z84" i="3"/>
  <c r="AB84" i="3"/>
  <c r="AD84" i="3"/>
  <c r="AF84" i="3"/>
  <c r="AH84" i="3"/>
  <c r="AJ84" i="3"/>
  <c r="C85" i="3"/>
  <c r="D85" i="3"/>
  <c r="E85" i="3"/>
  <c r="F85" i="3"/>
  <c r="G85" i="3"/>
  <c r="H85" i="3"/>
  <c r="J85" i="3"/>
  <c r="P85" i="3"/>
  <c r="I85" i="3"/>
  <c r="M85" i="3"/>
  <c r="N85" i="3"/>
  <c r="O85" i="3"/>
  <c r="Q85" i="3"/>
  <c r="T85" i="3"/>
  <c r="V85" i="3"/>
  <c r="X85" i="3"/>
  <c r="Z85" i="3"/>
  <c r="AB85" i="3"/>
  <c r="AD85" i="3"/>
  <c r="AF85" i="3"/>
  <c r="AH85" i="3"/>
  <c r="AJ85" i="3"/>
  <c r="C86" i="3"/>
  <c r="D86" i="3"/>
  <c r="E86" i="3"/>
  <c r="F86" i="3"/>
  <c r="G86" i="3"/>
  <c r="H86" i="3"/>
  <c r="J86" i="3"/>
  <c r="I86" i="3"/>
  <c r="M86" i="3"/>
  <c r="N86" i="3"/>
  <c r="Z86" i="3"/>
  <c r="O86" i="3"/>
  <c r="Q86" i="3"/>
  <c r="T86" i="3"/>
  <c r="V86" i="3"/>
  <c r="X86" i="3"/>
  <c r="AB86" i="3"/>
  <c r="AD86" i="3"/>
  <c r="AF86" i="3"/>
  <c r="AH86" i="3"/>
  <c r="AJ86" i="3"/>
  <c r="C87" i="3"/>
  <c r="D87" i="3"/>
  <c r="E87" i="3"/>
  <c r="F87" i="3"/>
  <c r="G87" i="3"/>
  <c r="H87" i="3"/>
  <c r="J87" i="3"/>
  <c r="K87" i="3"/>
  <c r="I87" i="3"/>
  <c r="M87" i="3"/>
  <c r="N87" i="3"/>
  <c r="O87" i="3"/>
  <c r="P87" i="3"/>
  <c r="Q87" i="3"/>
  <c r="T87" i="3"/>
  <c r="V87" i="3"/>
  <c r="X87" i="3"/>
  <c r="Z87" i="3"/>
  <c r="AB87" i="3"/>
  <c r="AD87" i="3"/>
  <c r="AF87" i="3"/>
  <c r="AH87" i="3"/>
  <c r="AJ87" i="3"/>
  <c r="C88" i="3"/>
  <c r="D88" i="3"/>
  <c r="E88" i="3"/>
  <c r="F88" i="3"/>
  <c r="G88" i="3"/>
  <c r="H88" i="3"/>
  <c r="I88" i="3"/>
  <c r="J88" i="3"/>
  <c r="K88" i="3"/>
  <c r="M88" i="3"/>
  <c r="N88" i="3"/>
  <c r="O88" i="3"/>
  <c r="P88" i="3"/>
  <c r="Q88" i="3"/>
  <c r="T88" i="3"/>
  <c r="V88" i="3"/>
  <c r="X88" i="3"/>
  <c r="Z88" i="3"/>
  <c r="AB88" i="3"/>
  <c r="AD88" i="3"/>
  <c r="AF88" i="3"/>
  <c r="AH88" i="3"/>
  <c r="AJ88" i="3"/>
  <c r="C89" i="3"/>
  <c r="D89" i="3"/>
  <c r="E89" i="3"/>
  <c r="F89" i="3"/>
  <c r="G89" i="3"/>
  <c r="H89" i="3"/>
  <c r="I89" i="3"/>
  <c r="J89" i="3"/>
  <c r="M89" i="3"/>
  <c r="N89" i="3"/>
  <c r="Z89" i="3"/>
  <c r="O89" i="3"/>
  <c r="Q89" i="3"/>
  <c r="T89" i="3"/>
  <c r="V89" i="3"/>
  <c r="X89" i="3"/>
  <c r="AB89" i="3"/>
  <c r="AD89" i="3"/>
  <c r="AF89" i="3"/>
  <c r="AH89" i="3"/>
  <c r="AJ89" i="3"/>
  <c r="C90" i="3"/>
  <c r="D90" i="3"/>
  <c r="E90" i="3"/>
  <c r="F90" i="3"/>
  <c r="G90" i="3"/>
  <c r="H90" i="3"/>
  <c r="J90" i="3"/>
  <c r="I90" i="3"/>
  <c r="M90" i="3"/>
  <c r="N90" i="3"/>
  <c r="Z90" i="3"/>
  <c r="O90" i="3"/>
  <c r="Q90" i="3"/>
  <c r="T90" i="3"/>
  <c r="V90" i="3"/>
  <c r="X90" i="3"/>
  <c r="AB90" i="3"/>
  <c r="AD90" i="3"/>
  <c r="AF90" i="3"/>
  <c r="AH90" i="3"/>
  <c r="AJ90" i="3"/>
  <c r="C91" i="3"/>
  <c r="D91" i="3"/>
  <c r="E91" i="3"/>
  <c r="F91" i="3"/>
  <c r="G91" i="3"/>
  <c r="H91" i="3"/>
  <c r="J91" i="3"/>
  <c r="P91" i="3"/>
  <c r="I91" i="3"/>
  <c r="K91" i="3"/>
  <c r="M91" i="3"/>
  <c r="N91" i="3"/>
  <c r="O91" i="3"/>
  <c r="Q91" i="3"/>
  <c r="T91" i="3"/>
  <c r="V91" i="3"/>
  <c r="X91" i="3"/>
  <c r="Z91" i="3"/>
  <c r="AB91" i="3"/>
  <c r="AD91" i="3"/>
  <c r="AE91" i="3"/>
  <c r="AF91" i="3"/>
  <c r="AH91" i="3"/>
  <c r="AJ91" i="3"/>
  <c r="C92" i="3"/>
  <c r="D92" i="3"/>
  <c r="E92" i="3"/>
  <c r="F92" i="3"/>
  <c r="G92" i="3"/>
  <c r="H92" i="3"/>
  <c r="I92" i="3"/>
  <c r="J92" i="3"/>
  <c r="P92" i="3"/>
  <c r="K92" i="3"/>
  <c r="M92" i="3"/>
  <c r="N92" i="3"/>
  <c r="Z92" i="3"/>
  <c r="O92" i="3"/>
  <c r="Q92" i="3"/>
  <c r="T92" i="3"/>
  <c r="V92" i="3"/>
  <c r="X92" i="3"/>
  <c r="Y92" i="3"/>
  <c r="AB92" i="3"/>
  <c r="AD92" i="3"/>
  <c r="AF92" i="3"/>
  <c r="AH92" i="3"/>
  <c r="AJ92" i="3"/>
  <c r="C93" i="3"/>
  <c r="D93" i="3"/>
  <c r="E93" i="3"/>
  <c r="F93" i="3"/>
  <c r="G93" i="3"/>
  <c r="H93" i="3"/>
  <c r="J93" i="3"/>
  <c r="I93" i="3"/>
  <c r="M93" i="3"/>
  <c r="N93" i="3"/>
  <c r="Z93" i="3"/>
  <c r="O93" i="3"/>
  <c r="Q93" i="3"/>
  <c r="T93" i="3"/>
  <c r="V93" i="3"/>
  <c r="X93" i="3"/>
  <c r="AB93" i="3"/>
  <c r="AD93" i="3"/>
  <c r="AF93" i="3"/>
  <c r="AH93" i="3"/>
  <c r="AJ93" i="3"/>
  <c r="C94" i="3"/>
  <c r="D94" i="3"/>
  <c r="E94" i="3"/>
  <c r="F94" i="3"/>
  <c r="G94" i="3"/>
  <c r="H94" i="3"/>
  <c r="J94" i="3"/>
  <c r="I94" i="3"/>
  <c r="M94" i="3"/>
  <c r="N94" i="3"/>
  <c r="Z94" i="3"/>
  <c r="O94" i="3"/>
  <c r="Q94" i="3"/>
  <c r="T94" i="3"/>
  <c r="V94" i="3"/>
  <c r="X94" i="3"/>
  <c r="AB94" i="3"/>
  <c r="AD94" i="3"/>
  <c r="AF94" i="3"/>
  <c r="AH94" i="3"/>
  <c r="AJ94" i="3"/>
  <c r="C95" i="3"/>
  <c r="D95" i="3"/>
  <c r="E95" i="3"/>
  <c r="F95" i="3"/>
  <c r="G95" i="3"/>
  <c r="H95" i="3"/>
  <c r="J95" i="3"/>
  <c r="K95" i="3"/>
  <c r="I95" i="3"/>
  <c r="M95" i="3"/>
  <c r="N95" i="3"/>
  <c r="O95" i="3"/>
  <c r="P95" i="3"/>
  <c r="Q95" i="3"/>
  <c r="T95" i="3"/>
  <c r="V95" i="3"/>
  <c r="W95" i="3"/>
  <c r="X95" i="3"/>
  <c r="Z95" i="3"/>
  <c r="AB95" i="3"/>
  <c r="AD95" i="3"/>
  <c r="AF95" i="3"/>
  <c r="AH95" i="3"/>
  <c r="AI95" i="3"/>
  <c r="AJ95" i="3"/>
  <c r="C96" i="3"/>
  <c r="D96" i="3"/>
  <c r="E96" i="3"/>
  <c r="F96" i="3"/>
  <c r="G96" i="3"/>
  <c r="H96" i="3"/>
  <c r="J96" i="3"/>
  <c r="P96" i="3"/>
  <c r="I96" i="3"/>
  <c r="M96" i="3"/>
  <c r="N96" i="3"/>
  <c r="Z96" i="3"/>
  <c r="O96" i="3"/>
  <c r="Q96" i="3"/>
  <c r="T96" i="3"/>
  <c r="V96" i="3"/>
  <c r="X96" i="3"/>
  <c r="AB96" i="3"/>
  <c r="AD96" i="3"/>
  <c r="AF96" i="3"/>
  <c r="AH96" i="3"/>
  <c r="AJ96" i="3"/>
  <c r="C97" i="3"/>
  <c r="D97" i="3"/>
  <c r="E97" i="3"/>
  <c r="F97" i="3"/>
  <c r="G97" i="3"/>
  <c r="H97" i="3"/>
  <c r="J97" i="3"/>
  <c r="P97" i="3"/>
  <c r="I97" i="3"/>
  <c r="K97" i="3"/>
  <c r="M97" i="3"/>
  <c r="N97" i="3"/>
  <c r="Z97" i="3"/>
  <c r="O97" i="3"/>
  <c r="Q97" i="3"/>
  <c r="T97" i="3"/>
  <c r="V97" i="3"/>
  <c r="X97" i="3"/>
  <c r="AA97" i="3"/>
  <c r="AB97" i="3"/>
  <c r="AD97" i="3"/>
  <c r="AF97" i="3"/>
  <c r="AH97" i="3"/>
  <c r="AJ97" i="3"/>
  <c r="C98" i="3"/>
  <c r="D98" i="3"/>
  <c r="E98" i="3"/>
  <c r="F98" i="3"/>
  <c r="G98" i="3"/>
  <c r="H98" i="3"/>
  <c r="J98" i="3"/>
  <c r="P98" i="3"/>
  <c r="I98" i="3"/>
  <c r="M98" i="3"/>
  <c r="N98" i="3"/>
  <c r="Z98" i="3"/>
  <c r="O98" i="3"/>
  <c r="Q98" i="3"/>
  <c r="T98" i="3"/>
  <c r="V98" i="3"/>
  <c r="X98" i="3"/>
  <c r="AB98" i="3"/>
  <c r="AD98" i="3"/>
  <c r="AF98" i="3"/>
  <c r="AH98" i="3"/>
  <c r="AJ98" i="3"/>
  <c r="C99" i="3"/>
  <c r="D99" i="3"/>
  <c r="E99" i="3"/>
  <c r="F99" i="3"/>
  <c r="G99" i="3"/>
  <c r="H99" i="3"/>
  <c r="J99" i="3"/>
  <c r="P99" i="3"/>
  <c r="I99" i="3"/>
  <c r="K99" i="3"/>
  <c r="M99" i="3"/>
  <c r="N99" i="3"/>
  <c r="Z99" i="3"/>
  <c r="O99" i="3"/>
  <c r="Q99" i="3"/>
  <c r="T99" i="3"/>
  <c r="V99" i="3"/>
  <c r="X99" i="3"/>
  <c r="AB99" i="3"/>
  <c r="AD99" i="3"/>
  <c r="AF99" i="3"/>
  <c r="AH99" i="3"/>
  <c r="AJ99" i="3"/>
  <c r="C100" i="3"/>
  <c r="D100" i="3"/>
  <c r="E100" i="3"/>
  <c r="F100" i="3"/>
  <c r="G100" i="3"/>
  <c r="H100" i="3"/>
  <c r="J100" i="3"/>
  <c r="P100" i="3"/>
  <c r="I100" i="3"/>
  <c r="M100" i="3"/>
  <c r="N100" i="3"/>
  <c r="Z100" i="3"/>
  <c r="O100" i="3"/>
  <c r="Q100" i="3"/>
  <c r="T100" i="3"/>
  <c r="V100" i="3"/>
  <c r="X100" i="3"/>
  <c r="AB100" i="3"/>
  <c r="AD100" i="3"/>
  <c r="AF100" i="3"/>
  <c r="AH100" i="3"/>
  <c r="AJ100" i="3"/>
  <c r="C101" i="3"/>
  <c r="D101" i="3"/>
  <c r="E101" i="3"/>
  <c r="F101" i="3"/>
  <c r="G101" i="3"/>
  <c r="H101" i="3"/>
  <c r="J101" i="3"/>
  <c r="P101" i="3"/>
  <c r="I101" i="3"/>
  <c r="K101" i="3"/>
  <c r="M101" i="3"/>
  <c r="N101" i="3"/>
  <c r="Z101" i="3"/>
  <c r="O101" i="3"/>
  <c r="Q101" i="3"/>
  <c r="T101" i="3"/>
  <c r="V101" i="3"/>
  <c r="X101" i="3"/>
  <c r="AA101" i="3"/>
  <c r="AB101" i="3"/>
  <c r="AD101" i="3"/>
  <c r="AF101" i="3"/>
  <c r="AH101" i="3"/>
  <c r="AJ101" i="3"/>
  <c r="C102" i="3"/>
  <c r="D102" i="3"/>
  <c r="E102" i="3"/>
  <c r="F102" i="3"/>
  <c r="G102" i="3"/>
  <c r="H102" i="3"/>
  <c r="J102" i="3"/>
  <c r="P102" i="3"/>
  <c r="I102" i="3"/>
  <c r="M102" i="3"/>
  <c r="N102" i="3"/>
  <c r="Z102" i="3"/>
  <c r="O102" i="3"/>
  <c r="Q102" i="3"/>
  <c r="T102" i="3"/>
  <c r="V102" i="3"/>
  <c r="X102" i="3"/>
  <c r="AB102" i="3"/>
  <c r="AD102" i="3"/>
  <c r="AF102" i="3"/>
  <c r="AH102" i="3"/>
  <c r="AJ102" i="3"/>
  <c r="C103" i="3"/>
  <c r="D103" i="3"/>
  <c r="E103" i="3"/>
  <c r="F103" i="3"/>
  <c r="G103" i="3"/>
  <c r="H103" i="3"/>
  <c r="J103" i="3"/>
  <c r="P103" i="3"/>
  <c r="I103" i="3"/>
  <c r="K103" i="3"/>
  <c r="M103" i="3"/>
  <c r="N103" i="3"/>
  <c r="Z103" i="3"/>
  <c r="O103" i="3"/>
  <c r="Q103" i="3"/>
  <c r="T103" i="3"/>
  <c r="V103" i="3"/>
  <c r="X103" i="3"/>
  <c r="AB103" i="3"/>
  <c r="AD103" i="3"/>
  <c r="AF103" i="3"/>
  <c r="AH103" i="3"/>
  <c r="AJ103" i="3"/>
  <c r="C3" i="4"/>
  <c r="D3" i="4"/>
  <c r="E3" i="4"/>
  <c r="F3" i="4"/>
  <c r="G3" i="4"/>
  <c r="H3" i="4"/>
  <c r="J3" i="4"/>
  <c r="I3" i="4"/>
  <c r="L3" i="4"/>
  <c r="C4" i="4"/>
  <c r="D4" i="4"/>
  <c r="E4" i="4"/>
  <c r="F4" i="4"/>
  <c r="G4" i="4"/>
  <c r="H4" i="4"/>
  <c r="J4" i="4"/>
  <c r="I4" i="4"/>
  <c r="L4" i="4"/>
  <c r="C5" i="4"/>
  <c r="D5" i="4"/>
  <c r="E5" i="4"/>
  <c r="F5" i="4"/>
  <c r="G5" i="4"/>
  <c r="H5" i="4"/>
  <c r="J5" i="4"/>
  <c r="I5" i="4"/>
  <c r="L5" i="4"/>
  <c r="AD5" i="4"/>
  <c r="C6" i="4"/>
  <c r="D6" i="4"/>
  <c r="E6" i="4"/>
  <c r="F6" i="4"/>
  <c r="G6" i="4"/>
  <c r="H6" i="4"/>
  <c r="J6" i="4"/>
  <c r="I6" i="4"/>
  <c r="L6" i="4"/>
  <c r="C7" i="4"/>
  <c r="D7" i="4"/>
  <c r="E7" i="4"/>
  <c r="F7" i="4"/>
  <c r="G7" i="4"/>
  <c r="H7" i="4"/>
  <c r="J7" i="4"/>
  <c r="I7" i="4"/>
  <c r="L7" i="4"/>
  <c r="C8" i="4"/>
  <c r="D8" i="4"/>
  <c r="E8" i="4"/>
  <c r="F8" i="4"/>
  <c r="G8" i="4"/>
  <c r="H8" i="4"/>
  <c r="J8" i="4"/>
  <c r="I8" i="4"/>
  <c r="L8" i="4"/>
  <c r="U8" i="4"/>
  <c r="V8" i="4"/>
  <c r="AC8" i="4"/>
  <c r="AD8" i="4"/>
  <c r="AG8" i="4"/>
  <c r="C9" i="4"/>
  <c r="D9" i="4"/>
  <c r="E9" i="4"/>
  <c r="F9" i="4"/>
  <c r="G9" i="4"/>
  <c r="H9" i="4"/>
  <c r="J9" i="4"/>
  <c r="I9" i="4"/>
  <c r="L9" i="4"/>
  <c r="Q9" i="4"/>
  <c r="U9" i="4"/>
  <c r="AC9" i="4"/>
  <c r="C10" i="4"/>
  <c r="D10" i="4"/>
  <c r="E10" i="4"/>
  <c r="F10" i="4"/>
  <c r="G10" i="4"/>
  <c r="H10" i="4"/>
  <c r="J10" i="4"/>
  <c r="I10" i="4"/>
  <c r="L10" i="4"/>
  <c r="C11" i="4"/>
  <c r="D11" i="4"/>
  <c r="E11" i="4"/>
  <c r="F11" i="4"/>
  <c r="G11" i="4"/>
  <c r="H11" i="4"/>
  <c r="J11" i="4"/>
  <c r="I11" i="4"/>
  <c r="L11" i="4"/>
  <c r="C12" i="4"/>
  <c r="D12" i="4"/>
  <c r="E12" i="4"/>
  <c r="F12" i="4"/>
  <c r="G12" i="4"/>
  <c r="H12" i="4"/>
  <c r="J12" i="4"/>
  <c r="I12" i="4"/>
  <c r="L12" i="4"/>
  <c r="C13" i="4"/>
  <c r="D13" i="4"/>
  <c r="E13" i="4"/>
  <c r="F13" i="4"/>
  <c r="G13" i="4"/>
  <c r="H13" i="4"/>
  <c r="J13" i="4"/>
  <c r="I13" i="4"/>
  <c r="L13" i="4"/>
  <c r="Q13" i="4"/>
  <c r="AC13" i="4"/>
  <c r="AD13" i="4"/>
  <c r="C14" i="4"/>
  <c r="D14" i="4"/>
  <c r="E14" i="4"/>
  <c r="F14" i="4"/>
  <c r="G14" i="4"/>
  <c r="H14" i="4"/>
  <c r="J14" i="4"/>
  <c r="I14" i="4"/>
  <c r="L14" i="4"/>
  <c r="C15" i="4"/>
  <c r="D15" i="4"/>
  <c r="E15" i="4"/>
  <c r="F15" i="4"/>
  <c r="G15" i="4"/>
  <c r="H15" i="4"/>
  <c r="J15" i="4"/>
  <c r="I15" i="4"/>
  <c r="L15" i="4"/>
  <c r="C16" i="4"/>
  <c r="D16" i="4"/>
  <c r="E16" i="4"/>
  <c r="F16" i="4"/>
  <c r="G16" i="4"/>
  <c r="H16" i="4"/>
  <c r="J16" i="4"/>
  <c r="I16" i="4"/>
  <c r="L16" i="4"/>
  <c r="X16" i="4"/>
  <c r="U16" i="4"/>
  <c r="AC16" i="4"/>
  <c r="AD16" i="4"/>
  <c r="AG16" i="4"/>
  <c r="C17" i="4"/>
  <c r="D17" i="4"/>
  <c r="E17" i="4"/>
  <c r="F17" i="4"/>
  <c r="G17" i="4"/>
  <c r="H17" i="4"/>
  <c r="J17" i="4"/>
  <c r="I17" i="4"/>
  <c r="L17" i="4"/>
  <c r="Q17" i="4"/>
  <c r="U17" i="4"/>
  <c r="C18" i="4"/>
  <c r="D18" i="4"/>
  <c r="E18" i="4"/>
  <c r="F18" i="4"/>
  <c r="G18" i="4"/>
  <c r="H18" i="4"/>
  <c r="J18" i="4"/>
  <c r="I18" i="4"/>
  <c r="L18" i="4"/>
  <c r="C19" i="4"/>
  <c r="D19" i="4"/>
  <c r="E19" i="4"/>
  <c r="F19" i="4"/>
  <c r="G19" i="4"/>
  <c r="H19" i="4"/>
  <c r="J19" i="4"/>
  <c r="I19" i="4"/>
  <c r="L19" i="4"/>
  <c r="C20" i="4"/>
  <c r="D20" i="4"/>
  <c r="E20" i="4"/>
  <c r="F20" i="4"/>
  <c r="G20" i="4"/>
  <c r="H20" i="4"/>
  <c r="J20" i="4"/>
  <c r="I20" i="4"/>
  <c r="L20" i="4"/>
  <c r="C21" i="4"/>
  <c r="D21" i="4"/>
  <c r="E21" i="4"/>
  <c r="F21" i="4"/>
  <c r="G21" i="4"/>
  <c r="H21" i="4"/>
  <c r="I21" i="4"/>
  <c r="J21" i="4"/>
  <c r="L21" i="4"/>
  <c r="C22" i="4"/>
  <c r="D22" i="4"/>
  <c r="E22" i="4"/>
  <c r="F22" i="4"/>
  <c r="G22" i="4"/>
  <c r="H22" i="4"/>
  <c r="I22" i="4"/>
  <c r="J22" i="4"/>
  <c r="L22" i="4"/>
  <c r="N22" i="4"/>
  <c r="O22" i="4"/>
  <c r="C23" i="4"/>
  <c r="D23" i="4"/>
  <c r="E23" i="4"/>
  <c r="F23" i="4"/>
  <c r="G23" i="4"/>
  <c r="H23" i="4"/>
  <c r="J23" i="4"/>
  <c r="I23" i="4"/>
  <c r="L23" i="4"/>
  <c r="C24" i="4"/>
  <c r="D24" i="4"/>
  <c r="E24" i="4"/>
  <c r="F24" i="4"/>
  <c r="G24" i="4"/>
  <c r="H24" i="4"/>
  <c r="J24" i="4"/>
  <c r="I24" i="4"/>
  <c r="L24" i="4"/>
  <c r="AC24" i="4"/>
  <c r="AG24" i="4"/>
  <c r="C25" i="4"/>
  <c r="D25" i="4"/>
  <c r="E25" i="4"/>
  <c r="F25" i="4"/>
  <c r="G25" i="4"/>
  <c r="H25" i="4"/>
  <c r="I25" i="4"/>
  <c r="J25" i="4"/>
  <c r="O25" i="4"/>
  <c r="L25" i="4"/>
  <c r="N25" i="4"/>
  <c r="R25" i="4"/>
  <c r="X25" i="4"/>
  <c r="Y25" i="4"/>
  <c r="AD25" i="4"/>
  <c r="AH25" i="4"/>
  <c r="C26" i="4"/>
  <c r="D26" i="4"/>
  <c r="E26" i="4"/>
  <c r="F26" i="4"/>
  <c r="G26" i="4"/>
  <c r="H26" i="4"/>
  <c r="I26" i="4"/>
  <c r="J26" i="4"/>
  <c r="L26" i="4"/>
  <c r="C27" i="4"/>
  <c r="D27" i="4"/>
  <c r="E27" i="4"/>
  <c r="F27" i="4"/>
  <c r="G27" i="4"/>
  <c r="H27" i="4"/>
  <c r="I27" i="4"/>
  <c r="J27" i="4"/>
  <c r="O27" i="4"/>
  <c r="L27" i="4"/>
  <c r="N27" i="4"/>
  <c r="C28" i="4"/>
  <c r="D28" i="4"/>
  <c r="E28" i="4"/>
  <c r="F28" i="4"/>
  <c r="G28" i="4"/>
  <c r="H28" i="4"/>
  <c r="J28" i="4"/>
  <c r="I28" i="4"/>
  <c r="L28" i="4"/>
  <c r="C29" i="4"/>
  <c r="D29" i="4"/>
  <c r="E29" i="4"/>
  <c r="F29" i="4"/>
  <c r="G29" i="4"/>
  <c r="H29" i="4"/>
  <c r="J29" i="4"/>
  <c r="I29" i="4"/>
  <c r="L29" i="4"/>
  <c r="C30" i="4"/>
  <c r="D30" i="4"/>
  <c r="E30" i="4"/>
  <c r="F30" i="4"/>
  <c r="G30" i="4"/>
  <c r="H30" i="4"/>
  <c r="J30" i="4"/>
  <c r="I30" i="4"/>
  <c r="L30" i="4"/>
  <c r="I31" i="4"/>
  <c r="J31" i="4"/>
  <c r="L31" i="4"/>
  <c r="C32" i="4"/>
  <c r="D32" i="4"/>
  <c r="E32" i="4"/>
  <c r="F32" i="4"/>
  <c r="G32" i="4"/>
  <c r="H32" i="4"/>
  <c r="I32" i="4"/>
  <c r="J32" i="4"/>
  <c r="L32" i="4"/>
  <c r="V32" i="4"/>
  <c r="AA32" i="4"/>
  <c r="AD32" i="4"/>
  <c r="C33" i="4"/>
  <c r="D33" i="4"/>
  <c r="E33" i="4"/>
  <c r="F33" i="4"/>
  <c r="G33" i="4"/>
  <c r="H33" i="4"/>
  <c r="I33" i="4"/>
  <c r="J33" i="4"/>
  <c r="L33" i="4"/>
  <c r="X33" i="4"/>
  <c r="R33" i="4"/>
  <c r="S33" i="4"/>
  <c r="V33" i="4"/>
  <c r="AA33" i="4"/>
  <c r="AD33" i="4"/>
  <c r="AH33" i="4"/>
  <c r="C34" i="4"/>
  <c r="D34" i="4"/>
  <c r="E34" i="4"/>
  <c r="F34" i="4"/>
  <c r="G34" i="4"/>
  <c r="H34" i="4"/>
  <c r="I34" i="4"/>
  <c r="J34" i="4"/>
  <c r="L34" i="4"/>
  <c r="X34" i="4"/>
  <c r="AA34" i="4"/>
  <c r="AH34" i="4"/>
  <c r="C35" i="4"/>
  <c r="D35" i="4"/>
  <c r="E35" i="4"/>
  <c r="F35" i="4"/>
  <c r="G35" i="4"/>
  <c r="H35" i="4"/>
  <c r="I35" i="4"/>
  <c r="J35" i="4"/>
  <c r="L35" i="4"/>
  <c r="I36" i="4"/>
  <c r="J36" i="4"/>
  <c r="Q36" i="4" s="1"/>
  <c r="L36" i="4"/>
  <c r="N36" i="4"/>
  <c r="O36" i="4"/>
  <c r="C37" i="4"/>
  <c r="D37" i="4"/>
  <c r="E37" i="4"/>
  <c r="F37" i="4"/>
  <c r="G37" i="4"/>
  <c r="H37" i="4"/>
  <c r="J37" i="4"/>
  <c r="N37" i="4"/>
  <c r="I37" i="4"/>
  <c r="L37" i="4"/>
  <c r="O37" i="4"/>
  <c r="Q37" i="4"/>
  <c r="C38" i="4"/>
  <c r="D38" i="4"/>
  <c r="E38" i="4"/>
  <c r="F38" i="4"/>
  <c r="G38" i="4"/>
  <c r="H38" i="4"/>
  <c r="J38" i="4"/>
  <c r="I38" i="4"/>
  <c r="L38" i="4"/>
  <c r="N38" i="4"/>
  <c r="Q38" i="4"/>
  <c r="Y38" i="4"/>
  <c r="AF38" i="4"/>
  <c r="C39" i="4"/>
  <c r="D39" i="4"/>
  <c r="E39" i="4"/>
  <c r="F39" i="4"/>
  <c r="G39" i="4"/>
  <c r="H39" i="4"/>
  <c r="J39" i="4"/>
  <c r="N39" i="4"/>
  <c r="I39" i="4"/>
  <c r="L39" i="4"/>
  <c r="O39" i="4"/>
  <c r="Q39" i="4"/>
  <c r="C40" i="4"/>
  <c r="D40" i="4"/>
  <c r="E40" i="4"/>
  <c r="F40" i="4"/>
  <c r="G40" i="4"/>
  <c r="H40" i="4"/>
  <c r="J40" i="4"/>
  <c r="N40" i="4"/>
  <c r="I40" i="4"/>
  <c r="L40" i="4"/>
  <c r="O40" i="4"/>
  <c r="Q40" i="4"/>
  <c r="Y40" i="4"/>
  <c r="AF40" i="4"/>
  <c r="C41" i="4"/>
  <c r="D41" i="4"/>
  <c r="E41" i="4"/>
  <c r="F41" i="4"/>
  <c r="G41" i="4"/>
  <c r="H41" i="4"/>
  <c r="J41" i="4"/>
  <c r="N41" i="4"/>
  <c r="I41" i="4"/>
  <c r="L41" i="4"/>
  <c r="O41" i="4"/>
  <c r="Q41" i="4"/>
  <c r="C42" i="4"/>
  <c r="D42" i="4"/>
  <c r="E42" i="4"/>
  <c r="F42" i="4"/>
  <c r="G42" i="4"/>
  <c r="H42" i="4"/>
  <c r="J42" i="4"/>
  <c r="N42" i="4"/>
  <c r="I42" i="4"/>
  <c r="L42" i="4"/>
  <c r="O42" i="4"/>
  <c r="Q42" i="4"/>
  <c r="Y42" i="4"/>
  <c r="AF42" i="4"/>
  <c r="C43" i="4"/>
  <c r="D43" i="4"/>
  <c r="E43" i="4"/>
  <c r="F43" i="4"/>
  <c r="G43" i="4"/>
  <c r="H43" i="4"/>
  <c r="J43" i="4"/>
  <c r="N43" i="4"/>
  <c r="I43" i="4"/>
  <c r="L43" i="4"/>
  <c r="O43" i="4"/>
  <c r="Q43" i="4"/>
  <c r="C44" i="4"/>
  <c r="D44" i="4"/>
  <c r="E44" i="4"/>
  <c r="F44" i="4"/>
  <c r="G44" i="4"/>
  <c r="H44" i="4"/>
  <c r="J44" i="4"/>
  <c r="I44" i="4"/>
  <c r="L44" i="4"/>
  <c r="N44" i="4"/>
  <c r="Q44" i="4"/>
  <c r="Y44" i="4"/>
  <c r="AF44" i="4"/>
  <c r="C45" i="4"/>
  <c r="D45" i="4"/>
  <c r="E45" i="4"/>
  <c r="F45" i="4"/>
  <c r="G45" i="4"/>
  <c r="H45" i="4"/>
  <c r="J45" i="4"/>
  <c r="N45" i="4"/>
  <c r="I45" i="4"/>
  <c r="L45" i="4"/>
  <c r="O45" i="4"/>
  <c r="Q45" i="4"/>
  <c r="C46" i="4"/>
  <c r="D46" i="4"/>
  <c r="E46" i="4"/>
  <c r="F46" i="4"/>
  <c r="G46" i="4"/>
  <c r="H46" i="4"/>
  <c r="J46" i="4"/>
  <c r="I46" i="4"/>
  <c r="L46" i="4"/>
  <c r="N46" i="4"/>
  <c r="Q46" i="4"/>
  <c r="Y46" i="4"/>
  <c r="AF46" i="4"/>
  <c r="C47" i="4"/>
  <c r="D47" i="4"/>
  <c r="E47" i="4"/>
  <c r="F47" i="4"/>
  <c r="G47" i="4"/>
  <c r="H47" i="4"/>
  <c r="J47" i="4"/>
  <c r="N47" i="4"/>
  <c r="I47" i="4"/>
  <c r="L47" i="4"/>
  <c r="O47" i="4"/>
  <c r="Q47" i="4"/>
  <c r="C48" i="4"/>
  <c r="D48" i="4"/>
  <c r="E48" i="4"/>
  <c r="F48" i="4"/>
  <c r="G48" i="4"/>
  <c r="H48" i="4"/>
  <c r="J48" i="4"/>
  <c r="I48" i="4"/>
  <c r="L48" i="4"/>
  <c r="N48" i="4"/>
  <c r="Q48" i="4"/>
  <c r="Y48" i="4"/>
  <c r="AF48" i="4"/>
  <c r="C49" i="4"/>
  <c r="D49" i="4"/>
  <c r="E49" i="4"/>
  <c r="F49" i="4"/>
  <c r="G49" i="4"/>
  <c r="H49" i="4"/>
  <c r="J49" i="4"/>
  <c r="N49" i="4"/>
  <c r="I49" i="4"/>
  <c r="L49" i="4"/>
  <c r="O49" i="4"/>
  <c r="Q49" i="4"/>
  <c r="C50" i="4"/>
  <c r="D50" i="4"/>
  <c r="E50" i="4"/>
  <c r="F50" i="4"/>
  <c r="G50" i="4"/>
  <c r="H50" i="4"/>
  <c r="J50" i="4"/>
  <c r="N50" i="4"/>
  <c r="I50" i="4"/>
  <c r="L50" i="4"/>
  <c r="O50" i="4"/>
  <c r="Q50" i="4"/>
  <c r="Y50" i="4"/>
  <c r="C51" i="4"/>
  <c r="D51" i="4"/>
  <c r="E51" i="4"/>
  <c r="F51" i="4"/>
  <c r="G51" i="4"/>
  <c r="H51" i="4"/>
  <c r="J51" i="4"/>
  <c r="N51" i="4"/>
  <c r="I51" i="4"/>
  <c r="L51" i="4"/>
  <c r="O51" i="4"/>
  <c r="Q51" i="4"/>
  <c r="C52" i="4"/>
  <c r="D52" i="4"/>
  <c r="E52" i="4"/>
  <c r="F52" i="4"/>
  <c r="G52" i="4"/>
  <c r="H52" i="4"/>
  <c r="J52" i="4"/>
  <c r="N52" i="4"/>
  <c r="I52" i="4"/>
  <c r="L52" i="4"/>
  <c r="O52" i="4"/>
  <c r="Q52" i="4"/>
  <c r="Y52" i="4"/>
  <c r="AF52" i="4"/>
  <c r="C53" i="4"/>
  <c r="D53" i="4"/>
  <c r="E53" i="4"/>
  <c r="F53" i="4"/>
  <c r="G53" i="4"/>
  <c r="H53" i="4"/>
  <c r="J53" i="4"/>
  <c r="N53" i="4"/>
  <c r="I53" i="4"/>
  <c r="L53" i="4"/>
  <c r="O53" i="4"/>
  <c r="Q53" i="4"/>
  <c r="C54" i="4"/>
  <c r="D54" i="4"/>
  <c r="E54" i="4"/>
  <c r="F54" i="4"/>
  <c r="G54" i="4"/>
  <c r="H54" i="4"/>
  <c r="J54" i="4"/>
  <c r="N54" i="4"/>
  <c r="I54" i="4"/>
  <c r="L54" i="4"/>
  <c r="O54" i="4"/>
  <c r="Q54" i="4"/>
  <c r="Y54" i="4"/>
  <c r="AF54" i="4"/>
  <c r="C55" i="4"/>
  <c r="D55" i="4"/>
  <c r="E55" i="4"/>
  <c r="F55" i="4"/>
  <c r="G55" i="4"/>
  <c r="H55" i="4"/>
  <c r="J55" i="4"/>
  <c r="I55" i="4"/>
  <c r="L55" i="4"/>
  <c r="N55" i="4"/>
  <c r="Q55" i="4"/>
  <c r="C56" i="4"/>
  <c r="D56" i="4"/>
  <c r="E56" i="4"/>
  <c r="F56" i="4"/>
  <c r="G56" i="4"/>
  <c r="H56" i="4"/>
  <c r="J56" i="4"/>
  <c r="N56" i="4"/>
  <c r="I56" i="4"/>
  <c r="L56" i="4"/>
  <c r="O56" i="4"/>
  <c r="Q56" i="4"/>
  <c r="Y56" i="4"/>
  <c r="AF56" i="4"/>
  <c r="C57" i="4"/>
  <c r="D57" i="4"/>
  <c r="E57" i="4"/>
  <c r="F57" i="4"/>
  <c r="G57" i="4"/>
  <c r="H57" i="4"/>
  <c r="J57" i="4"/>
  <c r="N57" i="4"/>
  <c r="I57" i="4"/>
  <c r="L57" i="4"/>
  <c r="O57" i="4"/>
  <c r="Q57" i="4"/>
  <c r="C58" i="4"/>
  <c r="D58" i="4"/>
  <c r="E58" i="4"/>
  <c r="F58" i="4"/>
  <c r="G58" i="4"/>
  <c r="H58" i="4"/>
  <c r="J58" i="4"/>
  <c r="I58" i="4"/>
  <c r="L58" i="4"/>
  <c r="N58" i="4"/>
  <c r="C59" i="4"/>
  <c r="D59" i="4"/>
  <c r="E59" i="4"/>
  <c r="F59" i="4"/>
  <c r="G59" i="4"/>
  <c r="H59" i="4"/>
  <c r="J59" i="4"/>
  <c r="I59" i="4"/>
  <c r="AG59" i="4"/>
  <c r="L59" i="4"/>
  <c r="N59" i="4"/>
  <c r="C60" i="4"/>
  <c r="D60" i="4"/>
  <c r="E60" i="4"/>
  <c r="F60" i="4"/>
  <c r="G60" i="4"/>
  <c r="H60" i="4"/>
  <c r="J60" i="4"/>
  <c r="I60" i="4"/>
  <c r="L60" i="4"/>
  <c r="C61" i="4"/>
  <c r="D61" i="4"/>
  <c r="E61" i="4"/>
  <c r="F61" i="4"/>
  <c r="G61" i="4"/>
  <c r="H61" i="4"/>
  <c r="J61" i="4"/>
  <c r="I61" i="4"/>
  <c r="L61" i="4"/>
  <c r="C62" i="4"/>
  <c r="D62" i="4"/>
  <c r="E62" i="4"/>
  <c r="F62" i="4"/>
  <c r="G62" i="4"/>
  <c r="H62" i="4"/>
  <c r="I62" i="4"/>
  <c r="J62" i="4"/>
  <c r="L62" i="4"/>
  <c r="N62" i="4"/>
  <c r="C63" i="4"/>
  <c r="D63" i="4"/>
  <c r="E63" i="4"/>
  <c r="F63" i="4"/>
  <c r="G63" i="4"/>
  <c r="H63" i="4"/>
  <c r="J63" i="4"/>
  <c r="I63" i="4"/>
  <c r="L63" i="4"/>
  <c r="C64" i="4"/>
  <c r="D64" i="4"/>
  <c r="E64" i="4"/>
  <c r="F64" i="4"/>
  <c r="G64" i="4"/>
  <c r="H64" i="4"/>
  <c r="J64" i="4"/>
  <c r="I64" i="4"/>
  <c r="L64" i="4"/>
  <c r="C65" i="4"/>
  <c r="D65" i="4"/>
  <c r="E65" i="4"/>
  <c r="F65" i="4"/>
  <c r="G65" i="4"/>
  <c r="H65" i="4"/>
  <c r="J65" i="4"/>
  <c r="I65" i="4"/>
  <c r="W65" i="4"/>
  <c r="L65" i="4"/>
  <c r="U65" i="4"/>
  <c r="V65" i="4"/>
  <c r="AA65" i="4"/>
  <c r="AE65" i="4"/>
  <c r="AF65" i="4"/>
  <c r="C66" i="4"/>
  <c r="D66" i="4"/>
  <c r="E66" i="4"/>
  <c r="F66" i="4"/>
  <c r="G66" i="4"/>
  <c r="H66" i="4"/>
  <c r="J66" i="4"/>
  <c r="O66" i="4"/>
  <c r="I66" i="4"/>
  <c r="V66" i="4"/>
  <c r="L66" i="4"/>
  <c r="N66" i="4"/>
  <c r="U66" i="4"/>
  <c r="W66" i="4"/>
  <c r="X66" i="4"/>
  <c r="AE66" i="4"/>
  <c r="C67" i="4"/>
  <c r="D67" i="4"/>
  <c r="E67" i="4"/>
  <c r="F67" i="4"/>
  <c r="G67" i="4"/>
  <c r="H67" i="4"/>
  <c r="J67" i="4"/>
  <c r="N67" i="4"/>
  <c r="I67" i="4"/>
  <c r="L67" i="4"/>
  <c r="C68" i="4"/>
  <c r="D68" i="4"/>
  <c r="E68" i="4"/>
  <c r="F68" i="4"/>
  <c r="G68" i="4"/>
  <c r="H68" i="4"/>
  <c r="J68" i="4"/>
  <c r="N68" i="4"/>
  <c r="R68" i="4"/>
  <c r="L68" i="4"/>
  <c r="Q68" i="4"/>
  <c r="S68" i="4"/>
  <c r="T68" i="4"/>
  <c r="U68" i="4"/>
  <c r="V68" i="4"/>
  <c r="W68" i="4"/>
  <c r="Y68" i="4"/>
  <c r="AA68" i="4"/>
  <c r="AB68" i="4"/>
  <c r="AC68" i="4"/>
  <c r="AD68" i="4"/>
  <c r="AE68" i="4"/>
  <c r="AF68" i="4"/>
  <c r="C69" i="4"/>
  <c r="D69" i="4"/>
  <c r="E69" i="4"/>
  <c r="F69" i="4"/>
  <c r="G69" i="4"/>
  <c r="H69" i="4"/>
  <c r="J69" i="4"/>
  <c r="I69" i="4"/>
  <c r="L69" i="4"/>
  <c r="C70" i="4"/>
  <c r="D70" i="4"/>
  <c r="E70" i="4"/>
  <c r="F70" i="4"/>
  <c r="G70" i="4"/>
  <c r="H70" i="4"/>
  <c r="I70" i="4"/>
  <c r="J70" i="4"/>
  <c r="N70" i="4"/>
  <c r="L70" i="4"/>
  <c r="C71" i="4"/>
  <c r="D71" i="4"/>
  <c r="E71" i="4"/>
  <c r="F71" i="4"/>
  <c r="G71" i="4"/>
  <c r="H71" i="4"/>
  <c r="I71" i="4"/>
  <c r="J71" i="4"/>
  <c r="L71" i="4"/>
  <c r="N71" i="4"/>
  <c r="C72" i="4"/>
  <c r="D72" i="4"/>
  <c r="E72" i="4"/>
  <c r="F72" i="4"/>
  <c r="G72" i="4"/>
  <c r="H72" i="4"/>
  <c r="J72" i="4"/>
  <c r="I72" i="4"/>
  <c r="L72" i="4"/>
  <c r="C73" i="4"/>
  <c r="D73" i="4"/>
  <c r="E73" i="4"/>
  <c r="F73" i="4"/>
  <c r="G73" i="4"/>
  <c r="H73" i="4"/>
  <c r="J73" i="4"/>
  <c r="I73" i="4"/>
  <c r="L73" i="4"/>
  <c r="X73" i="4"/>
  <c r="M73" i="4"/>
  <c r="C74" i="4"/>
  <c r="D74" i="4"/>
  <c r="E74" i="4"/>
  <c r="F74" i="4"/>
  <c r="G74" i="4"/>
  <c r="H74" i="4"/>
  <c r="J74" i="4"/>
  <c r="I74" i="4"/>
  <c r="L74" i="4"/>
  <c r="M74" i="4"/>
  <c r="X74" i="4"/>
  <c r="C75" i="4"/>
  <c r="D75" i="4"/>
  <c r="E75" i="4"/>
  <c r="F75" i="4"/>
  <c r="G75" i="4"/>
  <c r="H75" i="4"/>
  <c r="I75" i="4"/>
  <c r="J75" i="4"/>
  <c r="O75" i="4"/>
  <c r="L75" i="4"/>
  <c r="M75" i="4"/>
  <c r="N75" i="4"/>
  <c r="X75" i="4"/>
  <c r="C76" i="4"/>
  <c r="D76" i="4"/>
  <c r="E76" i="4"/>
  <c r="F76" i="4"/>
  <c r="G76" i="4"/>
  <c r="H76" i="4"/>
  <c r="I76" i="4"/>
  <c r="J76" i="4"/>
  <c r="N76" i="4"/>
  <c r="L76" i="4"/>
  <c r="X76" i="4"/>
  <c r="M76" i="4"/>
  <c r="C77" i="4"/>
  <c r="D77" i="4"/>
  <c r="E77" i="4"/>
  <c r="F77" i="4"/>
  <c r="G77" i="4"/>
  <c r="H77" i="4"/>
  <c r="J77" i="4"/>
  <c r="I77" i="4"/>
  <c r="L77" i="4"/>
  <c r="M77" i="4"/>
  <c r="X77" i="4"/>
  <c r="C78" i="4"/>
  <c r="D78" i="4"/>
  <c r="E78" i="4"/>
  <c r="F78" i="4"/>
  <c r="G78" i="4"/>
  <c r="H78" i="4"/>
  <c r="I78" i="4"/>
  <c r="J78" i="4"/>
  <c r="N78" i="4"/>
  <c r="L78" i="4"/>
  <c r="X78" i="4"/>
  <c r="M78" i="4"/>
  <c r="O78" i="4"/>
  <c r="R78" i="4"/>
  <c r="T78" i="4"/>
  <c r="V78" i="4"/>
  <c r="Z78" i="4"/>
  <c r="AB78" i="4"/>
  <c r="AD78" i="4"/>
  <c r="AF78" i="4"/>
  <c r="AH78" i="4"/>
  <c r="C79" i="4"/>
  <c r="D79" i="4"/>
  <c r="E79" i="4"/>
  <c r="F79" i="4"/>
  <c r="G79" i="4"/>
  <c r="H79" i="4"/>
  <c r="J79" i="4"/>
  <c r="N79" i="4"/>
  <c r="I79" i="4"/>
  <c r="L79" i="4"/>
  <c r="X79" i="4"/>
  <c r="M79" i="4"/>
  <c r="O79" i="4"/>
  <c r="R79" i="4"/>
  <c r="T79" i="4"/>
  <c r="V79" i="4"/>
  <c r="Z79" i="4"/>
  <c r="AB79" i="4"/>
  <c r="AD79" i="4"/>
  <c r="AF79" i="4"/>
  <c r="AH79" i="4"/>
  <c r="C80" i="4"/>
  <c r="D80" i="4"/>
  <c r="E80" i="4"/>
  <c r="F80" i="4"/>
  <c r="G80" i="4"/>
  <c r="H80" i="4"/>
  <c r="I80" i="4"/>
  <c r="J80" i="4"/>
  <c r="N80" i="4"/>
  <c r="L80" i="4"/>
  <c r="X80" i="4"/>
  <c r="M80" i="4"/>
  <c r="O80" i="4"/>
  <c r="R80" i="4"/>
  <c r="T80" i="4"/>
  <c r="V80" i="4"/>
  <c r="Z80" i="4"/>
  <c r="AB80" i="4"/>
  <c r="AD80" i="4"/>
  <c r="AF80" i="4"/>
  <c r="AH80" i="4"/>
  <c r="C81" i="4"/>
  <c r="D81" i="4"/>
  <c r="E81" i="4"/>
  <c r="F81" i="4"/>
  <c r="G81" i="4"/>
  <c r="H81" i="4"/>
  <c r="I81" i="4"/>
  <c r="J81" i="4"/>
  <c r="L81" i="4"/>
  <c r="M81" i="4"/>
  <c r="N81" i="4"/>
  <c r="O81" i="4"/>
  <c r="R81" i="4"/>
  <c r="T81" i="4"/>
  <c r="V81" i="4"/>
  <c r="X81" i="4"/>
  <c r="Z81" i="4"/>
  <c r="AB81" i="4"/>
  <c r="AD81" i="4"/>
  <c r="AF81" i="4"/>
  <c r="AH81" i="4"/>
  <c r="C82" i="4"/>
  <c r="D82" i="4"/>
  <c r="E82" i="4"/>
  <c r="F82" i="4"/>
  <c r="G82" i="4"/>
  <c r="H82" i="4"/>
  <c r="J82" i="4"/>
  <c r="N82" i="4"/>
  <c r="I82" i="4"/>
  <c r="L82" i="4"/>
  <c r="M82" i="4"/>
  <c r="O82" i="4"/>
  <c r="R82" i="4"/>
  <c r="T82" i="4"/>
  <c r="V82" i="4"/>
  <c r="X82" i="4"/>
  <c r="Z82" i="4"/>
  <c r="AB82" i="4"/>
  <c r="AD82" i="4"/>
  <c r="AF82" i="4"/>
  <c r="AH82" i="4"/>
  <c r="C83" i="4"/>
  <c r="D83" i="4"/>
  <c r="E83" i="4"/>
  <c r="F83" i="4"/>
  <c r="G83" i="4"/>
  <c r="H83" i="4"/>
  <c r="J83" i="4"/>
  <c r="N83" i="4"/>
  <c r="I83" i="4"/>
  <c r="L83" i="4"/>
  <c r="X83" i="4"/>
  <c r="M83" i="4"/>
  <c r="O83" i="4"/>
  <c r="R83" i="4"/>
  <c r="T83" i="4"/>
  <c r="V83" i="4"/>
  <c r="Z83" i="4"/>
  <c r="AB83" i="4"/>
  <c r="AD83" i="4"/>
  <c r="AF83" i="4"/>
  <c r="AH83" i="4"/>
  <c r="C84" i="4"/>
  <c r="D84" i="4"/>
  <c r="E84" i="4"/>
  <c r="F84" i="4"/>
  <c r="G84" i="4"/>
  <c r="H84" i="4"/>
  <c r="J84" i="4"/>
  <c r="N84" i="4"/>
  <c r="I84" i="4"/>
  <c r="L84" i="4"/>
  <c r="M84" i="4"/>
  <c r="O84" i="4"/>
  <c r="R84" i="4"/>
  <c r="T84" i="4"/>
  <c r="V84" i="4"/>
  <c r="X84" i="4"/>
  <c r="Z84" i="4"/>
  <c r="AB84" i="4"/>
  <c r="AD84" i="4"/>
  <c r="AF84" i="4"/>
  <c r="AH84" i="4"/>
  <c r="C85" i="4"/>
  <c r="D85" i="4"/>
  <c r="E85" i="4"/>
  <c r="F85" i="4"/>
  <c r="G85" i="4"/>
  <c r="H85" i="4"/>
  <c r="I85" i="4"/>
  <c r="J85" i="4"/>
  <c r="N85" i="4"/>
  <c r="L85" i="4"/>
  <c r="M85" i="4"/>
  <c r="O85" i="4"/>
  <c r="R85" i="4"/>
  <c r="T85" i="4"/>
  <c r="V85" i="4"/>
  <c r="X85" i="4"/>
  <c r="Z85" i="4"/>
  <c r="AB85" i="4"/>
  <c r="AD85" i="4"/>
  <c r="AF85" i="4"/>
  <c r="AH85" i="4"/>
  <c r="C86" i="4"/>
  <c r="D86" i="4"/>
  <c r="E86" i="4"/>
  <c r="F86" i="4"/>
  <c r="G86" i="4"/>
  <c r="H86" i="4"/>
  <c r="I86" i="4"/>
  <c r="J86" i="4"/>
  <c r="N86" i="4"/>
  <c r="L86" i="4"/>
  <c r="X86" i="4"/>
  <c r="M86" i="4"/>
  <c r="O86" i="4"/>
  <c r="R86" i="4"/>
  <c r="T86" i="4"/>
  <c r="V86" i="4"/>
  <c r="Z86" i="4"/>
  <c r="AB86" i="4"/>
  <c r="AD86" i="4"/>
  <c r="AF86" i="4"/>
  <c r="AH86" i="4"/>
  <c r="C87" i="4"/>
  <c r="D87" i="4"/>
  <c r="E87" i="4"/>
  <c r="F87" i="4"/>
  <c r="G87" i="4"/>
  <c r="H87" i="4"/>
  <c r="J87" i="4"/>
  <c r="N87" i="4"/>
  <c r="I87" i="4"/>
  <c r="L87" i="4"/>
  <c r="X87" i="4"/>
  <c r="M87" i="4"/>
  <c r="O87" i="4"/>
  <c r="R87" i="4"/>
  <c r="T87" i="4"/>
  <c r="V87" i="4"/>
  <c r="Z87" i="4"/>
  <c r="AB87" i="4"/>
  <c r="AD87" i="4"/>
  <c r="AF87" i="4"/>
  <c r="AH87" i="4"/>
  <c r="C88" i="4"/>
  <c r="D88" i="4"/>
  <c r="E88" i="4"/>
  <c r="F88" i="4"/>
  <c r="G88" i="4"/>
  <c r="H88" i="4"/>
  <c r="I88" i="4"/>
  <c r="J88" i="4"/>
  <c r="N88" i="4"/>
  <c r="L88" i="4"/>
  <c r="X88" i="4"/>
  <c r="M88" i="4"/>
  <c r="O88" i="4"/>
  <c r="R88" i="4"/>
  <c r="T88" i="4"/>
  <c r="V88" i="4"/>
  <c r="Z88" i="4"/>
  <c r="AB88" i="4"/>
  <c r="AD88" i="4"/>
  <c r="AF88" i="4"/>
  <c r="AH88" i="4"/>
  <c r="C89" i="4"/>
  <c r="D89" i="4"/>
  <c r="E89" i="4"/>
  <c r="F89" i="4"/>
  <c r="G89" i="4"/>
  <c r="H89" i="4"/>
  <c r="I89" i="4"/>
  <c r="J89" i="4"/>
  <c r="L89" i="4"/>
  <c r="M89" i="4"/>
  <c r="N89" i="4"/>
  <c r="O89" i="4"/>
  <c r="R89" i="4"/>
  <c r="T89" i="4"/>
  <c r="V89" i="4"/>
  <c r="X89" i="4"/>
  <c r="Z89" i="4"/>
  <c r="AB89" i="4"/>
  <c r="AD89" i="4"/>
  <c r="AF89" i="4"/>
  <c r="AH89" i="4"/>
  <c r="C90" i="4"/>
  <c r="D90" i="4"/>
  <c r="E90" i="4"/>
  <c r="F90" i="4"/>
  <c r="G90" i="4"/>
  <c r="H90" i="4"/>
  <c r="J90" i="4"/>
  <c r="N90" i="4"/>
  <c r="I90" i="4"/>
  <c r="L90" i="4"/>
  <c r="M90" i="4"/>
  <c r="O90" i="4"/>
  <c r="R90" i="4"/>
  <c r="T90" i="4"/>
  <c r="V90" i="4"/>
  <c r="X90" i="4"/>
  <c r="Z90" i="4"/>
  <c r="AB90" i="4"/>
  <c r="AD90" i="4"/>
  <c r="AF90" i="4"/>
  <c r="AH90" i="4"/>
  <c r="C91" i="4"/>
  <c r="D91" i="4"/>
  <c r="E91" i="4"/>
  <c r="F91" i="4"/>
  <c r="G91" i="4"/>
  <c r="H91" i="4"/>
  <c r="J91" i="4"/>
  <c r="N91" i="4"/>
  <c r="I91" i="4"/>
  <c r="L91" i="4"/>
  <c r="X91" i="4"/>
  <c r="M91" i="4"/>
  <c r="O91" i="4"/>
  <c r="R91" i="4"/>
  <c r="T91" i="4"/>
  <c r="V91" i="4"/>
  <c r="Z91" i="4"/>
  <c r="AB91" i="4"/>
  <c r="AD91" i="4"/>
  <c r="AF91" i="4"/>
  <c r="AH91" i="4"/>
  <c r="C92" i="4"/>
  <c r="D92" i="4"/>
  <c r="E92" i="4"/>
  <c r="F92" i="4"/>
  <c r="G92" i="4"/>
  <c r="H92" i="4"/>
  <c r="J92" i="4"/>
  <c r="N92" i="4"/>
  <c r="I92" i="4"/>
  <c r="L92" i="4"/>
  <c r="M92" i="4"/>
  <c r="O92" i="4"/>
  <c r="R92" i="4"/>
  <c r="T92" i="4"/>
  <c r="V92" i="4"/>
  <c r="X92" i="4"/>
  <c r="Z92" i="4"/>
  <c r="AB92" i="4"/>
  <c r="AD92" i="4"/>
  <c r="AF92" i="4"/>
  <c r="AH92" i="4"/>
  <c r="C93" i="4"/>
  <c r="D93" i="4"/>
  <c r="E93" i="4"/>
  <c r="F93" i="4"/>
  <c r="G93" i="4"/>
  <c r="H93" i="4"/>
  <c r="I93" i="4"/>
  <c r="J93" i="4"/>
  <c r="N93" i="4"/>
  <c r="L93" i="4"/>
  <c r="M93" i="4"/>
  <c r="O93" i="4"/>
  <c r="R93" i="4"/>
  <c r="T93" i="4"/>
  <c r="V93" i="4"/>
  <c r="X93" i="4"/>
  <c r="Z93" i="4"/>
  <c r="AB93" i="4"/>
  <c r="AD93" i="4"/>
  <c r="AF93" i="4"/>
  <c r="AH93" i="4"/>
  <c r="C94" i="4"/>
  <c r="D94" i="4"/>
  <c r="E94" i="4"/>
  <c r="F94" i="4"/>
  <c r="G94" i="4"/>
  <c r="H94" i="4"/>
  <c r="I94" i="4"/>
  <c r="J94" i="4"/>
  <c r="N94" i="4"/>
  <c r="L94" i="4"/>
  <c r="X94" i="4"/>
  <c r="M94" i="4"/>
  <c r="O94" i="4"/>
  <c r="R94" i="4"/>
  <c r="T94" i="4"/>
  <c r="V94" i="4"/>
  <c r="Z94" i="4"/>
  <c r="AB94" i="4"/>
  <c r="AD94" i="4"/>
  <c r="AF94" i="4"/>
  <c r="AH94" i="4"/>
  <c r="C95" i="4"/>
  <c r="D95" i="4"/>
  <c r="E95" i="4"/>
  <c r="F95" i="4"/>
  <c r="G95" i="4"/>
  <c r="H95" i="4"/>
  <c r="J95" i="4"/>
  <c r="N95" i="4"/>
  <c r="I95" i="4"/>
  <c r="L95" i="4"/>
  <c r="X95" i="4"/>
  <c r="M95" i="4"/>
  <c r="O95" i="4"/>
  <c r="R95" i="4"/>
  <c r="T95" i="4"/>
  <c r="V95" i="4"/>
  <c r="Z95" i="4"/>
  <c r="AB95" i="4"/>
  <c r="AD95" i="4"/>
  <c r="AF95" i="4"/>
  <c r="AH95" i="4"/>
  <c r="C96" i="4"/>
  <c r="D96" i="4"/>
  <c r="E96" i="4"/>
  <c r="F96" i="4"/>
  <c r="G96" i="4"/>
  <c r="H96" i="4"/>
  <c r="I96" i="4"/>
  <c r="J96" i="4"/>
  <c r="N96" i="4"/>
  <c r="L96" i="4"/>
  <c r="X96" i="4"/>
  <c r="M96" i="4"/>
  <c r="O96" i="4"/>
  <c r="R96" i="4"/>
  <c r="T96" i="4"/>
  <c r="V96" i="4"/>
  <c r="Z96" i="4"/>
  <c r="AB96" i="4"/>
  <c r="AD96" i="4"/>
  <c r="AF96" i="4"/>
  <c r="AH96" i="4"/>
  <c r="C97" i="4"/>
  <c r="D97" i="4"/>
  <c r="E97" i="4"/>
  <c r="F97" i="4"/>
  <c r="G97" i="4"/>
  <c r="H97" i="4"/>
  <c r="I97" i="4"/>
  <c r="J97" i="4"/>
  <c r="L97" i="4"/>
  <c r="M97" i="4"/>
  <c r="N97" i="4"/>
  <c r="O97" i="4"/>
  <c r="R97" i="4"/>
  <c r="T97" i="4"/>
  <c r="V97" i="4"/>
  <c r="X97" i="4"/>
  <c r="Z97" i="4"/>
  <c r="AB97" i="4"/>
  <c r="AD97" i="4"/>
  <c r="AF97" i="4"/>
  <c r="AH97" i="4"/>
  <c r="C98" i="4"/>
  <c r="D98" i="4"/>
  <c r="E98" i="4"/>
  <c r="F98" i="4"/>
  <c r="G98" i="4"/>
  <c r="H98" i="4"/>
  <c r="J98" i="4"/>
  <c r="N98" i="4"/>
  <c r="I98" i="4"/>
  <c r="L98" i="4"/>
  <c r="M98" i="4"/>
  <c r="O98" i="4"/>
  <c r="R98" i="4"/>
  <c r="T98" i="4"/>
  <c r="V98" i="4"/>
  <c r="X98" i="4"/>
  <c r="Z98" i="4"/>
  <c r="AB98" i="4"/>
  <c r="AD98" i="4"/>
  <c r="AF98" i="4"/>
  <c r="AH98" i="4"/>
  <c r="C99" i="4"/>
  <c r="D99" i="4"/>
  <c r="E99" i="4"/>
  <c r="F99" i="4"/>
  <c r="G99" i="4"/>
  <c r="H99" i="4"/>
  <c r="J99" i="4"/>
  <c r="N99" i="4"/>
  <c r="I99" i="4"/>
  <c r="L99" i="4"/>
  <c r="X99" i="4"/>
  <c r="M99" i="4"/>
  <c r="O99" i="4"/>
  <c r="R99" i="4"/>
  <c r="T99" i="4"/>
  <c r="V99" i="4"/>
  <c r="Z99" i="4"/>
  <c r="AB99" i="4"/>
  <c r="AD99" i="4"/>
  <c r="AF99" i="4"/>
  <c r="AH99" i="4"/>
  <c r="C100" i="4"/>
  <c r="D100" i="4"/>
  <c r="E100" i="4"/>
  <c r="F100" i="4"/>
  <c r="G100" i="4"/>
  <c r="H100" i="4"/>
  <c r="J100" i="4"/>
  <c r="N100" i="4"/>
  <c r="I100" i="4"/>
  <c r="L100" i="4"/>
  <c r="M100" i="4"/>
  <c r="O100" i="4"/>
  <c r="R100" i="4"/>
  <c r="T100" i="4"/>
  <c r="V100" i="4"/>
  <c r="X100" i="4"/>
  <c r="Z100" i="4"/>
  <c r="AB100" i="4"/>
  <c r="AD100" i="4"/>
  <c r="AF100" i="4"/>
  <c r="AH100" i="4"/>
  <c r="C101" i="4"/>
  <c r="D101" i="4"/>
  <c r="E101" i="4"/>
  <c r="F101" i="4"/>
  <c r="G101" i="4"/>
  <c r="H101" i="4"/>
  <c r="I101" i="4"/>
  <c r="J101" i="4"/>
  <c r="N101" i="4"/>
  <c r="L101" i="4"/>
  <c r="M101" i="4"/>
  <c r="O101" i="4"/>
  <c r="R101" i="4"/>
  <c r="T101" i="4"/>
  <c r="V101" i="4"/>
  <c r="X101" i="4"/>
  <c r="Z101" i="4"/>
  <c r="AB101" i="4"/>
  <c r="AD101" i="4"/>
  <c r="AF101" i="4"/>
  <c r="AH101" i="4"/>
  <c r="C102" i="4"/>
  <c r="D102" i="4"/>
  <c r="E102" i="4"/>
  <c r="F102" i="4"/>
  <c r="G102" i="4"/>
  <c r="H102" i="4"/>
  <c r="I102" i="4"/>
  <c r="J102" i="4"/>
  <c r="N102" i="4"/>
  <c r="L102" i="4"/>
  <c r="X102" i="4"/>
  <c r="M102" i="4"/>
  <c r="O102" i="4"/>
  <c r="R102" i="4"/>
  <c r="T102" i="4"/>
  <c r="V102" i="4"/>
  <c r="Z102" i="4"/>
  <c r="AB102" i="4"/>
  <c r="AD102" i="4"/>
  <c r="AF102" i="4"/>
  <c r="AH102" i="4"/>
  <c r="C103" i="4"/>
  <c r="D103" i="4"/>
  <c r="E103" i="4"/>
  <c r="F103" i="4"/>
  <c r="G103" i="4"/>
  <c r="H103" i="4"/>
  <c r="I103" i="4"/>
  <c r="J103" i="4"/>
  <c r="N103" i="4"/>
  <c r="W103" i="4"/>
  <c r="L103" i="4"/>
  <c r="X103" i="4"/>
  <c r="M103" i="4"/>
  <c r="O103" i="4"/>
  <c r="R103" i="4"/>
  <c r="T103" i="4"/>
  <c r="U103" i="4"/>
  <c r="V103" i="4"/>
  <c r="Z103" i="4"/>
  <c r="AB103" i="4"/>
  <c r="AC103" i="4"/>
  <c r="AD103" i="4"/>
  <c r="AF103" i="4"/>
  <c r="AH103" i="4"/>
  <c r="L3" i="2"/>
  <c r="M3" i="2"/>
  <c r="L4" i="2"/>
  <c r="M4" i="2"/>
  <c r="L5" i="2"/>
  <c r="M5" i="2"/>
  <c r="L6" i="2"/>
  <c r="M6" i="2"/>
  <c r="L7" i="2"/>
  <c r="M7" i="2"/>
  <c r="L8" i="2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9" i="2"/>
  <c r="M69" i="2"/>
  <c r="L70" i="2"/>
  <c r="M70" i="2"/>
  <c r="L71" i="2"/>
  <c r="M71" i="2"/>
  <c r="L72" i="2"/>
  <c r="M72" i="2"/>
  <c r="L73" i="2"/>
  <c r="M73" i="2"/>
  <c r="L74" i="2"/>
  <c r="M74" i="2"/>
  <c r="L75" i="2"/>
  <c r="M75" i="2"/>
  <c r="L76" i="2"/>
  <c r="M76" i="2"/>
  <c r="L77" i="2"/>
  <c r="M77" i="2"/>
  <c r="L78" i="2"/>
  <c r="M78" i="2"/>
  <c r="L79" i="2"/>
  <c r="M79" i="2"/>
  <c r="L80" i="2"/>
  <c r="M80" i="2"/>
  <c r="L81" i="2"/>
  <c r="M81" i="2"/>
  <c r="L82" i="2"/>
  <c r="M82" i="2"/>
  <c r="L83" i="2"/>
  <c r="M83" i="2"/>
  <c r="L84" i="2"/>
  <c r="M84" i="2"/>
  <c r="L85" i="2"/>
  <c r="M85" i="2"/>
  <c r="L86" i="2"/>
  <c r="M86" i="2"/>
  <c r="L87" i="2"/>
  <c r="M87" i="2"/>
  <c r="L89" i="2"/>
  <c r="M89" i="2"/>
  <c r="L90" i="2"/>
  <c r="M90" i="2"/>
  <c r="L91" i="2"/>
  <c r="M91" i="2"/>
  <c r="L92" i="2"/>
  <c r="M92" i="2"/>
  <c r="L93" i="2"/>
  <c r="M93" i="2"/>
  <c r="L94" i="2"/>
  <c r="M94" i="2"/>
  <c r="L95" i="2"/>
  <c r="M95" i="2"/>
  <c r="L96" i="2"/>
  <c r="M96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L104" i="2"/>
  <c r="M104" i="2"/>
  <c r="L105" i="2"/>
  <c r="M105" i="2"/>
  <c r="L106" i="2"/>
  <c r="M106" i="2"/>
  <c r="L107" i="2"/>
  <c r="M107" i="2"/>
  <c r="L108" i="2"/>
  <c r="M108" i="2"/>
  <c r="N73" i="4"/>
  <c r="O73" i="4"/>
  <c r="N64" i="4"/>
  <c r="O64" i="4"/>
  <c r="N74" i="4"/>
  <c r="O74" i="4"/>
  <c r="N69" i="4"/>
  <c r="N72" i="4"/>
  <c r="O77" i="4"/>
  <c r="N77" i="4"/>
  <c r="M11" i="4"/>
  <c r="N65" i="4"/>
  <c r="M70" i="4"/>
  <c r="M65" i="4"/>
  <c r="M61" i="4"/>
  <c r="M31" i="4"/>
  <c r="M66" i="4"/>
  <c r="X65" i="4"/>
  <c r="M6" i="4"/>
  <c r="N7" i="4"/>
  <c r="O7" i="4"/>
  <c r="AF66" i="4"/>
  <c r="AF36" i="4"/>
  <c r="M34" i="4"/>
  <c r="X27" i="4"/>
  <c r="M19" i="4"/>
  <c r="U59" i="4"/>
  <c r="AC59" i="4"/>
  <c r="V59" i="4"/>
  <c r="W59" i="4"/>
  <c r="AE59" i="4"/>
  <c r="Z59" i="4"/>
  <c r="AH59" i="4"/>
  <c r="S59" i="4"/>
  <c r="AA59" i="4"/>
  <c r="T59" i="4"/>
  <c r="AF59" i="4"/>
  <c r="AA103" i="4"/>
  <c r="M69" i="4"/>
  <c r="Q66" i="4"/>
  <c r="Y66" i="4"/>
  <c r="AG66" i="4"/>
  <c r="R66" i="4"/>
  <c r="Z66" i="4"/>
  <c r="AH66" i="4"/>
  <c r="N61" i="4"/>
  <c r="AD59" i="4"/>
  <c r="U57" i="4"/>
  <c r="AC57" i="4"/>
  <c r="V57" i="4"/>
  <c r="AD57" i="4"/>
  <c r="W57" i="4"/>
  <c r="AE57" i="4"/>
  <c r="R57" i="4"/>
  <c r="Z57" i="4"/>
  <c r="S57" i="4"/>
  <c r="AA57" i="4"/>
  <c r="T57" i="4"/>
  <c r="AG57" i="4"/>
  <c r="U55" i="4"/>
  <c r="AC55" i="4"/>
  <c r="V55" i="4"/>
  <c r="AD55" i="4"/>
  <c r="W55" i="4"/>
  <c r="AE55" i="4"/>
  <c r="Z55" i="4"/>
  <c r="AH55" i="4"/>
  <c r="S55" i="4"/>
  <c r="AA55" i="4"/>
  <c r="T55" i="4"/>
  <c r="AB55" i="4"/>
  <c r="AG55" i="4"/>
  <c r="U53" i="4"/>
  <c r="AC53" i="4"/>
  <c r="V53" i="4"/>
  <c r="AD53" i="4"/>
  <c r="W53" i="4"/>
  <c r="AE53" i="4"/>
  <c r="R53" i="4"/>
  <c r="AH53" i="4"/>
  <c r="S53" i="4"/>
  <c r="AA53" i="4"/>
  <c r="T53" i="4"/>
  <c r="AB53" i="4"/>
  <c r="AG53" i="4"/>
  <c r="U51" i="4"/>
  <c r="AC51" i="4"/>
  <c r="V51" i="4"/>
  <c r="AD51" i="4"/>
  <c r="W51" i="4"/>
  <c r="AE51" i="4"/>
  <c r="R51" i="4"/>
  <c r="Z51" i="4"/>
  <c r="AH51" i="4"/>
  <c r="S51" i="4"/>
  <c r="AA51" i="4"/>
  <c r="T51" i="4"/>
  <c r="AG51" i="4"/>
  <c r="U49" i="4"/>
  <c r="AC49" i="4"/>
  <c r="V49" i="4"/>
  <c r="AD49" i="4"/>
  <c r="W49" i="4"/>
  <c r="AE49" i="4"/>
  <c r="R49" i="4"/>
  <c r="Z49" i="4"/>
  <c r="AH49" i="4"/>
  <c r="S49" i="4"/>
  <c r="AA49" i="4"/>
  <c r="T49" i="4"/>
  <c r="AG49" i="4"/>
  <c r="U47" i="4"/>
  <c r="AC47" i="4"/>
  <c r="V47" i="4"/>
  <c r="AD47" i="4"/>
  <c r="W47" i="4"/>
  <c r="AE47" i="4"/>
  <c r="R47" i="4"/>
  <c r="AH47" i="4"/>
  <c r="S47" i="4"/>
  <c r="AA47" i="4"/>
  <c r="T47" i="4"/>
  <c r="AB47" i="4"/>
  <c r="AG47" i="4"/>
  <c r="U45" i="4"/>
  <c r="AC45" i="4"/>
  <c r="V45" i="4"/>
  <c r="AD45" i="4"/>
  <c r="W45" i="4"/>
  <c r="AE45" i="4"/>
  <c r="R45" i="4"/>
  <c r="Z45" i="4"/>
  <c r="AH45" i="4"/>
  <c r="S45" i="4"/>
  <c r="AA45" i="4"/>
  <c r="T45" i="4"/>
  <c r="AB45" i="4"/>
  <c r="AG45" i="4"/>
  <c r="U43" i="4"/>
  <c r="AC43" i="4"/>
  <c r="V43" i="4"/>
  <c r="W43" i="4"/>
  <c r="AE43" i="4"/>
  <c r="R43" i="4"/>
  <c r="Z43" i="4"/>
  <c r="AH43" i="4"/>
  <c r="S43" i="4"/>
  <c r="AA43" i="4"/>
  <c r="T43" i="4"/>
  <c r="AB43" i="4"/>
  <c r="AG43" i="4"/>
  <c r="U41" i="4"/>
  <c r="AC41" i="4"/>
  <c r="V41" i="4"/>
  <c r="AD41" i="4"/>
  <c r="W41" i="4"/>
  <c r="AE41" i="4"/>
  <c r="R41" i="4"/>
  <c r="AH41" i="4"/>
  <c r="S41" i="4"/>
  <c r="AA41" i="4"/>
  <c r="T41" i="4"/>
  <c r="AB41" i="4"/>
  <c r="AG41" i="4"/>
  <c r="U39" i="4"/>
  <c r="AC39" i="4"/>
  <c r="V39" i="4"/>
  <c r="AD39" i="4"/>
  <c r="W39" i="4"/>
  <c r="AE39" i="4"/>
  <c r="R39" i="4"/>
  <c r="Z39" i="4"/>
  <c r="AH39" i="4"/>
  <c r="S39" i="4"/>
  <c r="AA39" i="4"/>
  <c r="T39" i="4"/>
  <c r="AB39" i="4"/>
  <c r="AG39" i="4"/>
  <c r="U37" i="4"/>
  <c r="AC37" i="4"/>
  <c r="V37" i="4"/>
  <c r="AD37" i="4"/>
  <c r="W37" i="4"/>
  <c r="AE37" i="4"/>
  <c r="R37" i="4"/>
  <c r="Z37" i="4"/>
  <c r="AH37" i="4"/>
  <c r="S37" i="4"/>
  <c r="AA37" i="4"/>
  <c r="T37" i="4"/>
  <c r="AG37" i="4"/>
  <c r="Y36" i="4"/>
  <c r="W31" i="4"/>
  <c r="AE31" i="4"/>
  <c r="AF31" i="4"/>
  <c r="Q31" i="4"/>
  <c r="Y31" i="4"/>
  <c r="AG31" i="4"/>
  <c r="T31" i="4"/>
  <c r="AB31" i="4"/>
  <c r="U31" i="4"/>
  <c r="AC31" i="4"/>
  <c r="S31" i="4"/>
  <c r="V31" i="4"/>
  <c r="Z31" i="4"/>
  <c r="AA31" i="4"/>
  <c r="AH31" i="4"/>
  <c r="N30" i="4"/>
  <c r="O30" i="4"/>
  <c r="N28" i="4"/>
  <c r="O28" i="4"/>
  <c r="R27" i="4"/>
  <c r="O26" i="4"/>
  <c r="N26" i="4"/>
  <c r="N20" i="4"/>
  <c r="O20" i="4"/>
  <c r="N3" i="4"/>
  <c r="O3" i="4"/>
  <c r="O40" i="3"/>
  <c r="O44" i="3"/>
  <c r="O48" i="3"/>
  <c r="O52" i="3"/>
  <c r="O55" i="3"/>
  <c r="O67" i="3"/>
  <c r="O76" i="4"/>
  <c r="AD66" i="4"/>
  <c r="T66" i="4"/>
  <c r="Q65" i="4"/>
  <c r="Y65" i="4"/>
  <c r="AG65" i="4"/>
  <c r="Z65" i="4"/>
  <c r="AH65" i="4"/>
  <c r="M63" i="4"/>
  <c r="N60" i="4"/>
  <c r="O60" i="4"/>
  <c r="AB59" i="4"/>
  <c r="M33" i="4"/>
  <c r="N23" i="4"/>
  <c r="O23" i="4"/>
  <c r="N14" i="4"/>
  <c r="O14" i="4"/>
  <c r="U99" i="3"/>
  <c r="AC99" i="3"/>
  <c r="W99" i="3"/>
  <c r="AE99" i="3"/>
  <c r="Y99" i="3"/>
  <c r="AG99" i="3"/>
  <c r="AA99" i="3"/>
  <c r="AI99" i="3"/>
  <c r="S99" i="3"/>
  <c r="U97" i="3"/>
  <c r="AC97" i="3"/>
  <c r="W97" i="3"/>
  <c r="AE97" i="3"/>
  <c r="Y97" i="3"/>
  <c r="AG97" i="3"/>
  <c r="S97" i="3"/>
  <c r="AI97" i="3"/>
  <c r="U36" i="4"/>
  <c r="AC36" i="4"/>
  <c r="V36" i="4"/>
  <c r="W36" i="4"/>
  <c r="AE36" i="4"/>
  <c r="R36" i="4"/>
  <c r="Z36" i="4"/>
  <c r="AH36" i="4"/>
  <c r="S36" i="4"/>
  <c r="AA36" i="4"/>
  <c r="T36" i="4"/>
  <c r="AB36" i="4"/>
  <c r="AG36" i="4"/>
  <c r="S103" i="4"/>
  <c r="AG103" i="4"/>
  <c r="Y103" i="4"/>
  <c r="Q103" i="4"/>
  <c r="M71" i="4"/>
  <c r="O68" i="4"/>
  <c r="O67" i="4"/>
  <c r="AC66" i="4"/>
  <c r="S66" i="4"/>
  <c r="AD65" i="4"/>
  <c r="T65" i="4"/>
  <c r="Y59" i="4"/>
  <c r="AF57" i="4"/>
  <c r="W34" i="4"/>
  <c r="AE34" i="4"/>
  <c r="AF34" i="4"/>
  <c r="Q34" i="4"/>
  <c r="Y34" i="4"/>
  <c r="AG34" i="4"/>
  <c r="T34" i="4"/>
  <c r="AB34" i="4"/>
  <c r="U34" i="4"/>
  <c r="AC34" i="4"/>
  <c r="R34" i="4"/>
  <c r="S34" i="4"/>
  <c r="V34" i="4"/>
  <c r="Z34" i="4"/>
  <c r="W32" i="4"/>
  <c r="AE32" i="4"/>
  <c r="AF32" i="4"/>
  <c r="Q32" i="4"/>
  <c r="Y32" i="4"/>
  <c r="AG32" i="4"/>
  <c r="AB32" i="4"/>
  <c r="U32" i="4"/>
  <c r="AC32" i="4"/>
  <c r="AH32" i="4"/>
  <c r="R32" i="4"/>
  <c r="S32" i="4"/>
  <c r="Z32" i="4"/>
  <c r="N21" i="4"/>
  <c r="O21" i="4"/>
  <c r="N10" i="4"/>
  <c r="O10" i="4"/>
  <c r="R5" i="4"/>
  <c r="Z5" i="4"/>
  <c r="AH5" i="4"/>
  <c r="S5" i="4"/>
  <c r="AA5" i="4"/>
  <c r="T5" i="4"/>
  <c r="AB5" i="4"/>
  <c r="W5" i="4"/>
  <c r="AE5" i="4"/>
  <c r="AF5" i="4"/>
  <c r="U5" i="4"/>
  <c r="V5" i="4"/>
  <c r="Y5" i="4"/>
  <c r="AG5" i="4"/>
  <c r="Q5" i="4"/>
  <c r="AC5" i="4"/>
  <c r="U103" i="3"/>
  <c r="AC103" i="3"/>
  <c r="W103" i="3"/>
  <c r="AE103" i="3"/>
  <c r="Y103" i="3"/>
  <c r="AG103" i="3"/>
  <c r="AA103" i="3"/>
  <c r="AI103" i="3"/>
  <c r="S103" i="3"/>
  <c r="U101" i="3"/>
  <c r="AC101" i="3"/>
  <c r="W101" i="3"/>
  <c r="AE101" i="3"/>
  <c r="Y101" i="3"/>
  <c r="AG101" i="3"/>
  <c r="S101" i="3"/>
  <c r="AI101" i="3"/>
  <c r="S27" i="4"/>
  <c r="AA27" i="4"/>
  <c r="T27" i="4"/>
  <c r="AC27" i="4"/>
  <c r="U27" i="4"/>
  <c r="AD27" i="4"/>
  <c r="V27" i="4"/>
  <c r="AE27" i="4"/>
  <c r="Y27" i="4"/>
  <c r="AH27" i="4"/>
  <c r="Q27" i="4"/>
  <c r="Z27" i="4"/>
  <c r="AF27" i="4"/>
  <c r="AG27" i="4"/>
  <c r="W27" i="4"/>
  <c r="N18" i="4"/>
  <c r="X72" i="4"/>
  <c r="O70" i="4"/>
  <c r="AG68" i="4"/>
  <c r="X68" i="4"/>
  <c r="AC65" i="4"/>
  <c r="S65" i="4"/>
  <c r="Q59" i="4"/>
  <c r="AB57" i="4"/>
  <c r="AF55" i="4"/>
  <c r="AF53" i="4"/>
  <c r="AF51" i="4"/>
  <c r="AF49" i="4"/>
  <c r="AF47" i="4"/>
  <c r="AF43" i="4"/>
  <c r="AF41" i="4"/>
  <c r="AF39" i="4"/>
  <c r="AF37" i="4"/>
  <c r="AD31" i="4"/>
  <c r="M12" i="4"/>
  <c r="M25" i="4"/>
  <c r="M32" i="4"/>
  <c r="M18" i="4"/>
  <c r="M21" i="4"/>
  <c r="M27" i="4"/>
  <c r="M35" i="4"/>
  <c r="N35" i="4"/>
  <c r="M60" i="4"/>
  <c r="AE103" i="4"/>
  <c r="AA66" i="4"/>
  <c r="AB65" i="4"/>
  <c r="M64" i="4"/>
  <c r="N63" i="4"/>
  <c r="O63" i="4"/>
  <c r="X62" i="4"/>
  <c r="Y57" i="4"/>
  <c r="U56" i="4"/>
  <c r="AC56" i="4"/>
  <c r="V56" i="4"/>
  <c r="AD56" i="4"/>
  <c r="W56" i="4"/>
  <c r="AE56" i="4"/>
  <c r="R56" i="4"/>
  <c r="AH56" i="4"/>
  <c r="S56" i="4"/>
  <c r="AA56" i="4"/>
  <c r="T56" i="4"/>
  <c r="AB56" i="4"/>
  <c r="AG56" i="4"/>
  <c r="Y55" i="4"/>
  <c r="U54" i="4"/>
  <c r="AC54" i="4"/>
  <c r="AD54" i="4"/>
  <c r="W54" i="4"/>
  <c r="AE54" i="4"/>
  <c r="R54" i="4"/>
  <c r="Z54" i="4"/>
  <c r="AH54" i="4"/>
  <c r="S54" i="4"/>
  <c r="AA54" i="4"/>
  <c r="T54" i="4"/>
  <c r="AB54" i="4"/>
  <c r="AG54" i="4"/>
  <c r="Y53" i="4"/>
  <c r="U52" i="4"/>
  <c r="AC52" i="4"/>
  <c r="V52" i="4"/>
  <c r="AD52" i="4"/>
  <c r="W52" i="4"/>
  <c r="AE52" i="4"/>
  <c r="R52" i="4"/>
  <c r="AH52" i="4"/>
  <c r="S52" i="4"/>
  <c r="AA52" i="4"/>
  <c r="T52" i="4"/>
  <c r="AB52" i="4"/>
  <c r="AG52" i="4"/>
  <c r="Y51" i="4"/>
  <c r="U50" i="4"/>
  <c r="AC50" i="4"/>
  <c r="V50" i="4"/>
  <c r="AD50" i="4"/>
  <c r="W50" i="4"/>
  <c r="AE50" i="4"/>
  <c r="R50" i="4"/>
  <c r="Z50" i="4"/>
  <c r="AH50" i="4"/>
  <c r="S50" i="4"/>
  <c r="AA50" i="4"/>
  <c r="T50" i="4"/>
  <c r="AB50" i="4"/>
  <c r="AG50" i="4"/>
  <c r="Y49" i="4"/>
  <c r="U48" i="4"/>
  <c r="AC48" i="4"/>
  <c r="V48" i="4"/>
  <c r="AD48" i="4"/>
  <c r="W48" i="4"/>
  <c r="AE48" i="4"/>
  <c r="Z48" i="4"/>
  <c r="AH48" i="4"/>
  <c r="S48" i="4"/>
  <c r="AA48" i="4"/>
  <c r="T48" i="4"/>
  <c r="AB48" i="4"/>
  <c r="AG48" i="4"/>
  <c r="Y47" i="4"/>
  <c r="U46" i="4"/>
  <c r="AC46" i="4"/>
  <c r="V46" i="4"/>
  <c r="AD46" i="4"/>
  <c r="W46" i="4"/>
  <c r="AE46" i="4"/>
  <c r="R46" i="4"/>
  <c r="Z46" i="4"/>
  <c r="AH46" i="4"/>
  <c r="S46" i="4"/>
  <c r="AA46" i="4"/>
  <c r="AB46" i="4"/>
  <c r="AG46" i="4"/>
  <c r="Y45" i="4"/>
  <c r="U44" i="4"/>
  <c r="AC44" i="4"/>
  <c r="V44" i="4"/>
  <c r="AD44" i="4"/>
  <c r="W44" i="4"/>
  <c r="AE44" i="4"/>
  <c r="R44" i="4"/>
  <c r="Z44" i="4"/>
  <c r="AH44" i="4"/>
  <c r="S44" i="4"/>
  <c r="AA44" i="4"/>
  <c r="AB44" i="4"/>
  <c r="AG44" i="4"/>
  <c r="Y43" i="4"/>
  <c r="U42" i="4"/>
  <c r="AC42" i="4"/>
  <c r="V42" i="4"/>
  <c r="AD42" i="4"/>
  <c r="W42" i="4"/>
  <c r="AE42" i="4"/>
  <c r="R42" i="4"/>
  <c r="Z42" i="4"/>
  <c r="AH42" i="4"/>
  <c r="S42" i="4"/>
  <c r="AA42" i="4"/>
  <c r="T42" i="4"/>
  <c r="AG42" i="4"/>
  <c r="Y41" i="4"/>
  <c r="U40" i="4"/>
  <c r="AC40" i="4"/>
  <c r="V40" i="4"/>
  <c r="AD40" i="4"/>
  <c r="W40" i="4"/>
  <c r="AE40" i="4"/>
  <c r="R40" i="4"/>
  <c r="Z40" i="4"/>
  <c r="AH40" i="4"/>
  <c r="S40" i="4"/>
  <c r="AA40" i="4"/>
  <c r="T40" i="4"/>
  <c r="AG40" i="4"/>
  <c r="Y39" i="4"/>
  <c r="U38" i="4"/>
  <c r="AC38" i="4"/>
  <c r="V38" i="4"/>
  <c r="AD38" i="4"/>
  <c r="W38" i="4"/>
  <c r="AE38" i="4"/>
  <c r="Z38" i="4"/>
  <c r="AH38" i="4"/>
  <c r="S38" i="4"/>
  <c r="AA38" i="4"/>
  <c r="T38" i="4"/>
  <c r="AB38" i="4"/>
  <c r="AG38" i="4"/>
  <c r="Y37" i="4"/>
  <c r="M36" i="4"/>
  <c r="X36" i="4"/>
  <c r="R31" i="4"/>
  <c r="N29" i="4"/>
  <c r="O29" i="4"/>
  <c r="S24" i="4"/>
  <c r="AA24" i="4"/>
  <c r="T24" i="4"/>
  <c r="AH24" i="4"/>
  <c r="Y24" i="4"/>
  <c r="Z24" i="4"/>
  <c r="U24" i="4"/>
  <c r="AE24" i="4"/>
  <c r="V24" i="4"/>
  <c r="AF24" i="4"/>
  <c r="Q24" i="4"/>
  <c r="R24" i="4"/>
  <c r="W24" i="4"/>
  <c r="AD24" i="4"/>
  <c r="X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N32" i="4"/>
  <c r="S25" i="4"/>
  <c r="AA25" i="4"/>
  <c r="T25" i="4"/>
  <c r="U25" i="4"/>
  <c r="AE25" i="4"/>
  <c r="V25" i="4"/>
  <c r="AF25" i="4"/>
  <c r="W25" i="4"/>
  <c r="AG25" i="4"/>
  <c r="Z25" i="4"/>
  <c r="Q25" i="4"/>
  <c r="AC25" i="4"/>
  <c r="N24" i="4"/>
  <c r="O24" i="4"/>
  <c r="M8" i="4"/>
  <c r="S92" i="3"/>
  <c r="AA92" i="3"/>
  <c r="AI92" i="3"/>
  <c r="AC92" i="3"/>
  <c r="U92" i="3"/>
  <c r="W92" i="3"/>
  <c r="AG92" i="3"/>
  <c r="AE92" i="3"/>
  <c r="N34" i="4"/>
  <c r="O34" i="4"/>
  <c r="R17" i="4"/>
  <c r="Z17" i="4"/>
  <c r="AH17" i="4"/>
  <c r="S17" i="4"/>
  <c r="AA17" i="4"/>
  <c r="T17" i="4"/>
  <c r="AB17" i="4"/>
  <c r="W17" i="4"/>
  <c r="AE17" i="4"/>
  <c r="AF17" i="4"/>
  <c r="AD17" i="4"/>
  <c r="AG17" i="4"/>
  <c r="V17" i="4"/>
  <c r="Y17" i="4"/>
  <c r="M15" i="4"/>
  <c r="M9" i="4"/>
  <c r="X6" i="4"/>
  <c r="N31" i="4"/>
  <c r="O31" i="4"/>
  <c r="M28" i="4"/>
  <c r="M20" i="4"/>
  <c r="N6" i="4"/>
  <c r="O6" i="4"/>
  <c r="N4" i="4"/>
  <c r="O4" i="4"/>
  <c r="K77" i="3"/>
  <c r="P77" i="3"/>
  <c r="Q77" i="3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8" i="4"/>
  <c r="X37" i="4"/>
  <c r="X35" i="4"/>
  <c r="W33" i="4"/>
  <c r="AE33" i="4"/>
  <c r="AF33" i="4"/>
  <c r="Q33" i="4"/>
  <c r="Y33" i="4"/>
  <c r="AG33" i="4"/>
  <c r="AB33" i="4"/>
  <c r="U33" i="4"/>
  <c r="AC33" i="4"/>
  <c r="M30" i="4"/>
  <c r="M29" i="4"/>
  <c r="M23" i="4"/>
  <c r="R13" i="4"/>
  <c r="AH13" i="4"/>
  <c r="S13" i="4"/>
  <c r="AA13" i="4"/>
  <c r="T13" i="4"/>
  <c r="AB13" i="4"/>
  <c r="W13" i="4"/>
  <c r="AE13" i="4"/>
  <c r="AF13" i="4"/>
  <c r="U13" i="4"/>
  <c r="V13" i="4"/>
  <c r="Y13" i="4"/>
  <c r="AG13" i="4"/>
  <c r="R9" i="4"/>
  <c r="Z9" i="4"/>
  <c r="AH9" i="4"/>
  <c r="S9" i="4"/>
  <c r="AA9" i="4"/>
  <c r="T9" i="4"/>
  <c r="W9" i="4"/>
  <c r="AE9" i="4"/>
  <c r="AF9" i="4"/>
  <c r="AD9" i="4"/>
  <c r="AG9" i="4"/>
  <c r="V9" i="4"/>
  <c r="Y9" i="4"/>
  <c r="M3" i="4"/>
  <c r="M7" i="4"/>
  <c r="M17" i="4"/>
  <c r="M22" i="4"/>
  <c r="M13" i="4"/>
  <c r="S87" i="3"/>
  <c r="AA87" i="3"/>
  <c r="AI87" i="3"/>
  <c r="AC87" i="3"/>
  <c r="U87" i="3"/>
  <c r="AE87" i="3"/>
  <c r="AG87" i="3"/>
  <c r="Y87" i="3"/>
  <c r="W87" i="3"/>
  <c r="K83" i="3"/>
  <c r="P83" i="3"/>
  <c r="K79" i="3"/>
  <c r="P79" i="3"/>
  <c r="Z68" i="4"/>
  <c r="Z33" i="4"/>
  <c r="N33" i="4"/>
  <c r="X32" i="4"/>
  <c r="X28" i="4"/>
  <c r="M26" i="4"/>
  <c r="M24" i="4"/>
  <c r="X24" i="4"/>
  <c r="AC17" i="4"/>
  <c r="N15" i="4"/>
  <c r="O15" i="4"/>
  <c r="M14" i="4"/>
  <c r="M10" i="4"/>
  <c r="K93" i="3"/>
  <c r="P93" i="3"/>
  <c r="S88" i="3"/>
  <c r="AA88" i="3"/>
  <c r="AI88" i="3"/>
  <c r="AE88" i="3"/>
  <c r="W88" i="3"/>
  <c r="AG88" i="3"/>
  <c r="Y88" i="3"/>
  <c r="AC88" i="3"/>
  <c r="U88" i="3"/>
  <c r="N17" i="4"/>
  <c r="O17" i="4"/>
  <c r="R16" i="4"/>
  <c r="Z16" i="4"/>
  <c r="AH16" i="4"/>
  <c r="S16" i="4"/>
  <c r="AA16" i="4"/>
  <c r="T16" i="4"/>
  <c r="AB16" i="4"/>
  <c r="W16" i="4"/>
  <c r="AE16" i="4"/>
  <c r="AF16" i="4"/>
  <c r="N9" i="4"/>
  <c r="O9" i="4"/>
  <c r="R8" i="4"/>
  <c r="Z8" i="4"/>
  <c r="AH8" i="4"/>
  <c r="S8" i="4"/>
  <c r="AA8" i="4"/>
  <c r="T8" i="4"/>
  <c r="AB8" i="4"/>
  <c r="W8" i="4"/>
  <c r="AE8" i="4"/>
  <c r="AF8" i="4"/>
  <c r="M5" i="4"/>
  <c r="X4" i="4"/>
  <c r="P89" i="3"/>
  <c r="K89" i="3"/>
  <c r="O61" i="3"/>
  <c r="X20" i="4"/>
  <c r="Y16" i="4"/>
  <c r="N16" i="4"/>
  <c r="O16" i="4"/>
  <c r="X13" i="4"/>
  <c r="Y8" i="4"/>
  <c r="N8" i="4"/>
  <c r="O8" i="4"/>
  <c r="K100" i="3"/>
  <c r="K96" i="3"/>
  <c r="S95" i="3"/>
  <c r="AA95" i="3"/>
  <c r="AC95" i="3"/>
  <c r="U95" i="3"/>
  <c r="AE95" i="3"/>
  <c r="AG95" i="3"/>
  <c r="Y95" i="3"/>
  <c r="Q16" i="4"/>
  <c r="N13" i="4"/>
  <c r="O13" i="4"/>
  <c r="Q8" i="4"/>
  <c r="N5" i="4"/>
  <c r="O5" i="4"/>
  <c r="K90" i="3"/>
  <c r="P90" i="3"/>
  <c r="P86" i="3"/>
  <c r="K86" i="3"/>
  <c r="S84" i="3"/>
  <c r="AA84" i="3"/>
  <c r="AI84" i="3"/>
  <c r="Y84" i="3"/>
  <c r="AG84" i="3"/>
  <c r="AC84" i="3"/>
  <c r="U84" i="3"/>
  <c r="AE84" i="3"/>
  <c r="X23" i="4"/>
  <c r="X19" i="4"/>
  <c r="M16" i="4"/>
  <c r="N12" i="4"/>
  <c r="O12" i="4"/>
  <c r="X9" i="4"/>
  <c r="K102" i="3"/>
  <c r="K98" i="3"/>
  <c r="W84" i="3"/>
  <c r="N19" i="4"/>
  <c r="X18" i="4"/>
  <c r="N11" i="4"/>
  <c r="O19" i="4" s="1"/>
  <c r="O11" i="4"/>
  <c r="P94" i="3"/>
  <c r="K94" i="3"/>
  <c r="S91" i="3"/>
  <c r="AA91" i="3"/>
  <c r="AI91" i="3"/>
  <c r="W91" i="3"/>
  <c r="AG91" i="3"/>
  <c r="Y91" i="3"/>
  <c r="AC91" i="3"/>
  <c r="U91" i="3"/>
  <c r="K71" i="3"/>
  <c r="P71" i="3"/>
  <c r="O70" i="3"/>
  <c r="O58" i="3"/>
  <c r="Z57" i="3"/>
  <c r="O57" i="3"/>
  <c r="K82" i="3"/>
  <c r="P82" i="3"/>
  <c r="K78" i="3"/>
  <c r="P78" i="3"/>
  <c r="O69" i="3"/>
  <c r="O63" i="3"/>
  <c r="K85" i="3"/>
  <c r="K72" i="3"/>
  <c r="P72" i="3"/>
  <c r="O66" i="3"/>
  <c r="Z66" i="3"/>
  <c r="P61" i="3"/>
  <c r="AH56" i="3"/>
  <c r="S56" i="3"/>
  <c r="AA56" i="3"/>
  <c r="AI56" i="3"/>
  <c r="U56" i="3"/>
  <c r="AC56" i="3"/>
  <c r="W56" i="3"/>
  <c r="X56" i="3"/>
  <c r="AF56" i="3"/>
  <c r="AE56" i="3"/>
  <c r="AG56" i="3"/>
  <c r="AJ56" i="3"/>
  <c r="T56" i="3"/>
  <c r="Y56" i="3"/>
  <c r="K73" i="3"/>
  <c r="P73" i="3"/>
  <c r="K69" i="3"/>
  <c r="Z69" i="3"/>
  <c r="P69" i="3"/>
  <c r="U66" i="3"/>
  <c r="Y66" i="3"/>
  <c r="AG66" i="3"/>
  <c r="AH66" i="3"/>
  <c r="AA66" i="3"/>
  <c r="AI66" i="3"/>
  <c r="S66" i="3"/>
  <c r="AB66" i="3"/>
  <c r="AJ66" i="3"/>
  <c r="V66" i="3"/>
  <c r="W66" i="3"/>
  <c r="AE66" i="3"/>
  <c r="O60" i="3"/>
  <c r="K80" i="3"/>
  <c r="P80" i="3"/>
  <c r="K74" i="3"/>
  <c r="P74" i="3"/>
  <c r="O71" i="3"/>
  <c r="Z68" i="3"/>
  <c r="O68" i="3"/>
  <c r="Y67" i="3"/>
  <c r="AG67" i="3"/>
  <c r="S67" i="3"/>
  <c r="AA67" i="3"/>
  <c r="AI67" i="3"/>
  <c r="T67" i="3"/>
  <c r="AB67" i="3"/>
  <c r="AJ67" i="3"/>
  <c r="V67" i="3"/>
  <c r="AD67" i="3"/>
  <c r="W67" i="3"/>
  <c r="AE67" i="3"/>
  <c r="P66" i="3"/>
  <c r="Q66" i="3"/>
  <c r="O64" i="3"/>
  <c r="Z62" i="3"/>
  <c r="O62" i="3"/>
  <c r="AD56" i="3"/>
  <c r="P55" i="3"/>
  <c r="Q55" i="3"/>
  <c r="K75" i="3"/>
  <c r="P75" i="3"/>
  <c r="K70" i="3"/>
  <c r="Z70" i="3"/>
  <c r="P70" i="3"/>
  <c r="AF67" i="3"/>
  <c r="AF66" i="3"/>
  <c r="V56" i="3"/>
  <c r="K81" i="3"/>
  <c r="P81" i="3"/>
  <c r="K76" i="3"/>
  <c r="P76" i="3"/>
  <c r="Q73" i="3"/>
  <c r="O72" i="3"/>
  <c r="AC66" i="3"/>
  <c r="O65" i="3"/>
  <c r="O59" i="3"/>
  <c r="U53" i="3"/>
  <c r="AC53" i="3"/>
  <c r="AH53" i="3"/>
  <c r="S53" i="3"/>
  <c r="AD53" i="3"/>
  <c r="T53" i="3"/>
  <c r="AE53" i="3"/>
  <c r="W53" i="3"/>
  <c r="AG53" i="3"/>
  <c r="Y53" i="3"/>
  <c r="AJ53" i="3"/>
  <c r="AA53" i="3"/>
  <c r="V53" i="3"/>
  <c r="AF53" i="3"/>
  <c r="U54" i="3"/>
  <c r="AC54" i="3"/>
  <c r="AH54" i="3"/>
  <c r="AA54" i="3"/>
  <c r="AB54" i="3"/>
  <c r="T54" i="3"/>
  <c r="AE54" i="3"/>
  <c r="W54" i="3"/>
  <c r="AG54" i="3"/>
  <c r="AI54" i="3"/>
  <c r="AB38" i="3"/>
  <c r="AJ38" i="3"/>
  <c r="W38" i="3"/>
  <c r="AE38" i="3"/>
  <c r="AA38" i="3"/>
  <c r="X38" i="3"/>
  <c r="AH38" i="3"/>
  <c r="AC38" i="3"/>
  <c r="AD38" i="3"/>
  <c r="AF38" i="3"/>
  <c r="S38" i="3"/>
  <c r="AG38" i="3"/>
  <c r="V38" i="3"/>
  <c r="Y38" i="3"/>
  <c r="AA37" i="3"/>
  <c r="T36" i="3"/>
  <c r="AB36" i="3"/>
  <c r="AJ36" i="3"/>
  <c r="W36" i="3"/>
  <c r="AE36" i="3"/>
  <c r="S36" i="3"/>
  <c r="AD36" i="3"/>
  <c r="AG36" i="3"/>
  <c r="U36" i="3"/>
  <c r="AH36" i="3"/>
  <c r="V36" i="3"/>
  <c r="AI36" i="3"/>
  <c r="Y36" i="3"/>
  <c r="AA36" i="3"/>
  <c r="AD33" i="3"/>
  <c r="X33" i="3"/>
  <c r="AF33" i="3"/>
  <c r="Y33" i="3"/>
  <c r="AG33" i="3"/>
  <c r="S33" i="3"/>
  <c r="AA33" i="3"/>
  <c r="AI33" i="3"/>
  <c r="T33" i="3"/>
  <c r="AJ33" i="3"/>
  <c r="AC33" i="3"/>
  <c r="U33" i="3"/>
  <c r="W33" i="3"/>
  <c r="AB33" i="3"/>
  <c r="AE33" i="3"/>
  <c r="AE68" i="3"/>
  <c r="W68" i="3"/>
  <c r="P63" i="3"/>
  <c r="K62" i="3"/>
  <c r="K60" i="3"/>
  <c r="K58" i="3"/>
  <c r="P57" i="3"/>
  <c r="AD54" i="3"/>
  <c r="Z50" i="3"/>
  <c r="O50" i="3"/>
  <c r="Z49" i="3"/>
  <c r="O49" i="3"/>
  <c r="Z46" i="3"/>
  <c r="O46" i="3"/>
  <c r="Z45" i="3"/>
  <c r="O45" i="3"/>
  <c r="Z42" i="3"/>
  <c r="O42" i="3"/>
  <c r="Z41" i="3"/>
  <c r="O41" i="3"/>
  <c r="AH25" i="3"/>
  <c r="V25" i="3"/>
  <c r="AE25" i="3"/>
  <c r="X25" i="3"/>
  <c r="AG25" i="3"/>
  <c r="Y25" i="3"/>
  <c r="AI25" i="3"/>
  <c r="S25" i="3"/>
  <c r="AB25" i="3"/>
  <c r="T25" i="3"/>
  <c r="U25" i="3"/>
  <c r="AA25" i="3"/>
  <c r="AF25" i="3"/>
  <c r="W25" i="3"/>
  <c r="AJ25" i="3"/>
  <c r="X15" i="3"/>
  <c r="AF15" i="3"/>
  <c r="AH15" i="3"/>
  <c r="AA15" i="3"/>
  <c r="S15" i="3"/>
  <c r="AC15" i="3"/>
  <c r="T15" i="3"/>
  <c r="AD15" i="3"/>
  <c r="V15" i="3"/>
  <c r="AG15" i="3"/>
  <c r="W15" i="3"/>
  <c r="Y15" i="3"/>
  <c r="AB15" i="3"/>
  <c r="AE15" i="3"/>
  <c r="AJ15" i="3"/>
  <c r="U15" i="3"/>
  <c r="AI15" i="3"/>
  <c r="V54" i="3"/>
  <c r="T37" i="3"/>
  <c r="AB37" i="3"/>
  <c r="AJ37" i="3"/>
  <c r="W37" i="3"/>
  <c r="AE37" i="3"/>
  <c r="AC37" i="3"/>
  <c r="Y37" i="3"/>
  <c r="AI37" i="3"/>
  <c r="U37" i="3"/>
  <c r="AH37" i="3"/>
  <c r="V37" i="3"/>
  <c r="X37" i="3"/>
  <c r="Z37" i="3"/>
  <c r="AF37" i="3"/>
  <c r="X36" i="3"/>
  <c r="S54" i="3"/>
  <c r="U50" i="3"/>
  <c r="AC50" i="3"/>
  <c r="AA50" i="3"/>
  <c r="AB50" i="3"/>
  <c r="S50" i="3"/>
  <c r="AD50" i="3"/>
  <c r="T50" i="3"/>
  <c r="AE50" i="3"/>
  <c r="W50" i="3"/>
  <c r="AG50" i="3"/>
  <c r="X50" i="3"/>
  <c r="AI50" i="3"/>
  <c r="U46" i="3"/>
  <c r="AC46" i="3"/>
  <c r="AH46" i="3"/>
  <c r="AA46" i="3"/>
  <c r="AB46" i="3"/>
  <c r="S46" i="3"/>
  <c r="AD46" i="3"/>
  <c r="T46" i="3"/>
  <c r="AE46" i="3"/>
  <c r="W46" i="3"/>
  <c r="AG46" i="3"/>
  <c r="X46" i="3"/>
  <c r="AI46" i="3"/>
  <c r="U42" i="3"/>
  <c r="AC42" i="3"/>
  <c r="AH42" i="3"/>
  <c r="AA42" i="3"/>
  <c r="AB42" i="3"/>
  <c r="S42" i="3"/>
  <c r="T42" i="3"/>
  <c r="AE42" i="3"/>
  <c r="W42" i="3"/>
  <c r="AG42" i="3"/>
  <c r="X42" i="3"/>
  <c r="AI42" i="3"/>
  <c r="T39" i="3"/>
  <c r="AB39" i="3"/>
  <c r="AJ39" i="3"/>
  <c r="W39" i="3"/>
  <c r="AE39" i="3"/>
  <c r="V39" i="3"/>
  <c r="AG39" i="3"/>
  <c r="S39" i="3"/>
  <c r="AH39" i="3"/>
  <c r="U39" i="3"/>
  <c r="AI39" i="3"/>
  <c r="X39" i="3"/>
  <c r="Y39" i="3"/>
  <c r="AC39" i="3"/>
  <c r="AD39" i="3"/>
  <c r="AI38" i="3"/>
  <c r="V34" i="3"/>
  <c r="AD34" i="3"/>
  <c r="X34" i="3"/>
  <c r="Y34" i="3"/>
  <c r="AG34" i="3"/>
  <c r="S34" i="3"/>
  <c r="AA34" i="3"/>
  <c r="AI34" i="3"/>
  <c r="T34" i="3"/>
  <c r="AJ34" i="3"/>
  <c r="U34" i="3"/>
  <c r="W34" i="3"/>
  <c r="AB34" i="3"/>
  <c r="AC34" i="3"/>
  <c r="AH34" i="3"/>
  <c r="AH33" i="3"/>
  <c r="AI68" i="3"/>
  <c r="AA68" i="3"/>
  <c r="S68" i="3"/>
  <c r="Q67" i="3"/>
  <c r="K65" i="3"/>
  <c r="K63" i="3"/>
  <c r="P62" i="3"/>
  <c r="Q62" i="3"/>
  <c r="K61" i="3"/>
  <c r="Z61" i="3"/>
  <c r="P60" i="3"/>
  <c r="K59" i="3"/>
  <c r="P58" i="3"/>
  <c r="AH57" i="3"/>
  <c r="S57" i="3"/>
  <c r="AA57" i="3"/>
  <c r="AI57" i="3"/>
  <c r="U57" i="3"/>
  <c r="AC57" i="3"/>
  <c r="X57" i="3"/>
  <c r="AF57" i="3"/>
  <c r="Z56" i="3"/>
  <c r="O56" i="3"/>
  <c r="Z54" i="3"/>
  <c r="O54" i="3"/>
  <c r="Z53" i="3"/>
  <c r="O53" i="3"/>
  <c r="Q51" i="3"/>
  <c r="P51" i="3"/>
  <c r="AJ50" i="3"/>
  <c r="Q47" i="3"/>
  <c r="P47" i="3"/>
  <c r="Q19" i="3"/>
  <c r="AJ46" i="3"/>
  <c r="Q43" i="3"/>
  <c r="P43" i="3"/>
  <c r="AJ42" i="3"/>
  <c r="Z38" i="3"/>
  <c r="AC25" i="3"/>
  <c r="K64" i="3"/>
  <c r="W57" i="3"/>
  <c r="AF50" i="3"/>
  <c r="P48" i="3"/>
  <c r="AF46" i="3"/>
  <c r="P44" i="3"/>
  <c r="AF42" i="3"/>
  <c r="U38" i="3"/>
  <c r="O36" i="3"/>
  <c r="Z36" i="3"/>
  <c r="O38" i="3"/>
  <c r="O43" i="3"/>
  <c r="O47" i="3"/>
  <c r="O51" i="3"/>
  <c r="O37" i="3"/>
  <c r="Q21" i="3"/>
  <c r="K21" i="3"/>
  <c r="Z21" i="3"/>
  <c r="P21" i="3"/>
  <c r="K55" i="3"/>
  <c r="K51" i="3"/>
  <c r="AA49" i="3"/>
  <c r="K47" i="3"/>
  <c r="AA45" i="3"/>
  <c r="K43" i="3"/>
  <c r="AA41" i="3"/>
  <c r="P37" i="3"/>
  <c r="O6" i="3"/>
  <c r="Z6" i="3"/>
  <c r="O23" i="3"/>
  <c r="AJ49" i="3"/>
  <c r="Y49" i="3"/>
  <c r="Q46" i="3"/>
  <c r="AJ45" i="3"/>
  <c r="Y45" i="3"/>
  <c r="AJ41" i="3"/>
  <c r="Y41" i="3"/>
  <c r="O39" i="3"/>
  <c r="AD35" i="3"/>
  <c r="Y35" i="3"/>
  <c r="AG35" i="3"/>
  <c r="Z35" i="3"/>
  <c r="AJ35" i="3"/>
  <c r="U35" i="3"/>
  <c r="AF35" i="3"/>
  <c r="AD32" i="3"/>
  <c r="X32" i="3"/>
  <c r="AF32" i="3"/>
  <c r="Y32" i="3"/>
  <c r="AG32" i="3"/>
  <c r="S32" i="3"/>
  <c r="AA32" i="3"/>
  <c r="AI32" i="3"/>
  <c r="AC32" i="3"/>
  <c r="T32" i="3"/>
  <c r="AJ32" i="3"/>
  <c r="W32" i="3"/>
  <c r="Z32" i="3"/>
  <c r="Z27" i="3"/>
  <c r="O27" i="3"/>
  <c r="Q26" i="3"/>
  <c r="K26" i="3"/>
  <c r="O20" i="3"/>
  <c r="AG49" i="3"/>
  <c r="AG45" i="3"/>
  <c r="AG41" i="3"/>
  <c r="AI35" i="3"/>
  <c r="T35" i="3"/>
  <c r="AE32" i="3"/>
  <c r="Z30" i="3"/>
  <c r="O30" i="3"/>
  <c r="Q27" i="3"/>
  <c r="K27" i="3"/>
  <c r="P27" i="3"/>
  <c r="U49" i="3"/>
  <c r="AC49" i="3"/>
  <c r="AH49" i="3"/>
  <c r="U45" i="3"/>
  <c r="AC45" i="3"/>
  <c r="U41" i="3"/>
  <c r="AC41" i="3"/>
  <c r="AH41" i="3"/>
  <c r="O31" i="3"/>
  <c r="O29" i="3"/>
  <c r="AF16" i="3"/>
  <c r="AH16" i="3"/>
  <c r="W16" i="3"/>
  <c r="AI16" i="3"/>
  <c r="AA16" i="3"/>
  <c r="AB16" i="3"/>
  <c r="T16" i="3"/>
  <c r="AD16" i="3"/>
  <c r="U16" i="3"/>
  <c r="V16" i="3"/>
  <c r="Y16" i="3"/>
  <c r="AC16" i="3"/>
  <c r="AG16" i="3"/>
  <c r="AJ16" i="3"/>
  <c r="Z55" i="3"/>
  <c r="P54" i="3"/>
  <c r="P50" i="3"/>
  <c r="AE49" i="3"/>
  <c r="T49" i="3"/>
  <c r="Z47" i="3"/>
  <c r="P46" i="3"/>
  <c r="AE45" i="3"/>
  <c r="T45" i="3"/>
  <c r="P42" i="3"/>
  <c r="AE41" i="3"/>
  <c r="T41" i="3"/>
  <c r="AE35" i="3"/>
  <c r="U32" i="3"/>
  <c r="U30" i="3"/>
  <c r="AD30" i="3"/>
  <c r="W30" i="3"/>
  <c r="AF30" i="3"/>
  <c r="X30" i="3"/>
  <c r="AG30" i="3"/>
  <c r="AA30" i="3"/>
  <c r="AJ30" i="3"/>
  <c r="AE30" i="3"/>
  <c r="AI30" i="3"/>
  <c r="T30" i="3"/>
  <c r="Y30" i="3"/>
  <c r="AB30" i="3"/>
  <c r="AH23" i="3"/>
  <c r="X23" i="3"/>
  <c r="AG23" i="3"/>
  <c r="AA23" i="3"/>
  <c r="AJ23" i="3"/>
  <c r="S23" i="3"/>
  <c r="U23" i="3"/>
  <c r="AD23" i="3"/>
  <c r="AE23" i="3"/>
  <c r="AF23" i="3"/>
  <c r="T23" i="3"/>
  <c r="W23" i="3"/>
  <c r="Y23" i="3"/>
  <c r="K52" i="3"/>
  <c r="S49" i="3"/>
  <c r="K48" i="3"/>
  <c r="AD45" i="3"/>
  <c r="S45" i="3"/>
  <c r="K44" i="3"/>
  <c r="AD41" i="3"/>
  <c r="S41" i="3"/>
  <c r="K40" i="3"/>
  <c r="Z40" i="3"/>
  <c r="AC35" i="3"/>
  <c r="O35" i="3"/>
  <c r="V31" i="3"/>
  <c r="AD31" i="3"/>
  <c r="X31" i="3"/>
  <c r="AF31" i="3"/>
  <c r="Y31" i="3"/>
  <c r="AG31" i="3"/>
  <c r="S31" i="3"/>
  <c r="AA31" i="3"/>
  <c r="AI31" i="3"/>
  <c r="W31" i="3"/>
  <c r="AC31" i="3"/>
  <c r="AH31" i="3"/>
  <c r="T31" i="3"/>
  <c r="AJ31" i="3"/>
  <c r="P26" i="3"/>
  <c r="O24" i="3"/>
  <c r="O14" i="3"/>
  <c r="O33" i="3"/>
  <c r="AH28" i="3"/>
  <c r="W28" i="3"/>
  <c r="AF28" i="3"/>
  <c r="Y28" i="3"/>
  <c r="AI28" i="3"/>
  <c r="AA28" i="3"/>
  <c r="AJ28" i="3"/>
  <c r="T28" i="3"/>
  <c r="AC28" i="3"/>
  <c r="Z25" i="3"/>
  <c r="O25" i="3"/>
  <c r="X22" i="3"/>
  <c r="AF22" i="3"/>
  <c r="AH22" i="3"/>
  <c r="S22" i="3"/>
  <c r="AC22" i="3"/>
  <c r="U22" i="3"/>
  <c r="AE22" i="3"/>
  <c r="V22" i="3"/>
  <c r="AG22" i="3"/>
  <c r="Y22" i="3"/>
  <c r="AJ22" i="3"/>
  <c r="O21" i="3"/>
  <c r="Q17" i="3"/>
  <c r="K17" i="3"/>
  <c r="P17" i="3"/>
  <c r="O16" i="3"/>
  <c r="Z16" i="3"/>
  <c r="O9" i="3"/>
  <c r="Z9" i="3"/>
  <c r="Q31" i="3"/>
  <c r="AB28" i="3"/>
  <c r="Q28" i="3"/>
  <c r="P28" i="3"/>
  <c r="AB22" i="3"/>
  <c r="Q16" i="3"/>
  <c r="P16" i="3"/>
  <c r="O15" i="3"/>
  <c r="O10" i="3"/>
  <c r="Q9" i="3"/>
  <c r="K9" i="3"/>
  <c r="P9" i="3"/>
  <c r="Q4" i="3"/>
  <c r="P4" i="3"/>
  <c r="Q65" i="3"/>
  <c r="K4" i="3"/>
  <c r="O34" i="3"/>
  <c r="Z33" i="3"/>
  <c r="V28" i="3"/>
  <c r="W22" i="3"/>
  <c r="Q20" i="3"/>
  <c r="P20" i="3"/>
  <c r="O19" i="3"/>
  <c r="Z19" i="3"/>
  <c r="O13" i="3"/>
  <c r="Z13" i="3"/>
  <c r="O12" i="3"/>
  <c r="O11" i="3"/>
  <c r="X10" i="3"/>
  <c r="AF10" i="3"/>
  <c r="AH10" i="3"/>
  <c r="S10" i="3"/>
  <c r="AA10" i="3"/>
  <c r="AI10" i="3"/>
  <c r="W10" i="3"/>
  <c r="AB10" i="3"/>
  <c r="AD10" i="3"/>
  <c r="T10" i="3"/>
  <c r="AE10" i="3"/>
  <c r="V10" i="3"/>
  <c r="AJ10" i="3"/>
  <c r="O8" i="3"/>
  <c r="Y8" i="3"/>
  <c r="T22" i="3"/>
  <c r="K20" i="3"/>
  <c r="X19" i="3"/>
  <c r="AF19" i="3"/>
  <c r="AH19" i="3"/>
  <c r="AA19" i="3"/>
  <c r="S19" i="3"/>
  <c r="AC19" i="3"/>
  <c r="T19" i="3"/>
  <c r="AD19" i="3"/>
  <c r="AG19" i="3"/>
  <c r="O18" i="3"/>
  <c r="Z18" i="3"/>
  <c r="X14" i="3"/>
  <c r="AF14" i="3"/>
  <c r="AH14" i="3"/>
  <c r="S14" i="3"/>
  <c r="AC14" i="3"/>
  <c r="U14" i="3"/>
  <c r="AE14" i="3"/>
  <c r="V14" i="3"/>
  <c r="AG14" i="3"/>
  <c r="Y14" i="3"/>
  <c r="AJ14" i="3"/>
  <c r="O32" i="3"/>
  <c r="AH29" i="3"/>
  <c r="AA29" i="3"/>
  <c r="AJ29" i="3"/>
  <c r="T29" i="3"/>
  <c r="AC29" i="3"/>
  <c r="U29" i="3"/>
  <c r="W29" i="3"/>
  <c r="AF29" i="3"/>
  <c r="S28" i="3"/>
  <c r="O26" i="3"/>
  <c r="AH24" i="3"/>
  <c r="S24" i="3"/>
  <c r="AB24" i="3"/>
  <c r="U24" i="3"/>
  <c r="V24" i="3"/>
  <c r="AE24" i="3"/>
  <c r="X24" i="3"/>
  <c r="AG24" i="3"/>
  <c r="Z23" i="3"/>
  <c r="AE19" i="3"/>
  <c r="X13" i="3"/>
  <c r="AF13" i="3"/>
  <c r="AH13" i="3"/>
  <c r="S13" i="3"/>
  <c r="AA13" i="3"/>
  <c r="T13" i="3"/>
  <c r="AE13" i="3"/>
  <c r="V13" i="3"/>
  <c r="AI13" i="3"/>
  <c r="W13" i="3"/>
  <c r="AJ13" i="3"/>
  <c r="Q12" i="3"/>
  <c r="P12" i="3"/>
  <c r="K12" i="3"/>
  <c r="AG10" i="3"/>
  <c r="O7" i="3"/>
  <c r="Y7" i="3"/>
  <c r="X5" i="3"/>
  <c r="AF5" i="3"/>
  <c r="AH5" i="3"/>
  <c r="S5" i="3"/>
  <c r="AA5" i="3"/>
  <c r="AI5" i="3"/>
  <c r="AC5" i="3"/>
  <c r="AD5" i="3"/>
  <c r="T5" i="3"/>
  <c r="AE5" i="3"/>
  <c r="U5" i="3"/>
  <c r="AG5" i="3"/>
  <c r="V5" i="3"/>
  <c r="AJ5" i="3"/>
  <c r="W5" i="3"/>
  <c r="AB5" i="3"/>
  <c r="O3" i="3"/>
  <c r="Y3" i="3"/>
  <c r="Z34" i="3"/>
  <c r="X29" i="3"/>
  <c r="AG28" i="3"/>
  <c r="Z28" i="3"/>
  <c r="O28" i="3"/>
  <c r="Y24" i="3"/>
  <c r="O22" i="3"/>
  <c r="AB19" i="3"/>
  <c r="X18" i="3"/>
  <c r="AF18" i="3"/>
  <c r="AH18" i="3"/>
  <c r="S18" i="3"/>
  <c r="AC18" i="3"/>
  <c r="U18" i="3"/>
  <c r="AE18" i="3"/>
  <c r="AG18" i="3"/>
  <c r="Y18" i="3"/>
  <c r="AJ18" i="3"/>
  <c r="O17" i="3"/>
  <c r="AA14" i="3"/>
  <c r="AD13" i="3"/>
  <c r="AC10" i="3"/>
  <c r="W11" i="3"/>
  <c r="W3" i="3"/>
  <c r="Q18" i="3"/>
  <c r="AG11" i="3"/>
  <c r="U11" i="3"/>
  <c r="X6" i="3"/>
  <c r="AF6" i="3"/>
  <c r="AH6" i="3"/>
  <c r="S6" i="3"/>
  <c r="AA6" i="3"/>
  <c r="AI6" i="3"/>
  <c r="AG3" i="3"/>
  <c r="U3" i="3"/>
  <c r="P23" i="3"/>
  <c r="AE11" i="3"/>
  <c r="T11" i="3"/>
  <c r="P10" i="3"/>
  <c r="X7" i="3"/>
  <c r="AF7" i="3"/>
  <c r="AH7" i="3"/>
  <c r="S7" i="3"/>
  <c r="AA7" i="3"/>
  <c r="AI7" i="3"/>
  <c r="W6" i="3"/>
  <c r="AE3" i="3"/>
  <c r="T3" i="3"/>
  <c r="X8" i="3"/>
  <c r="AF8" i="3"/>
  <c r="AH8" i="3"/>
  <c r="S8" i="3"/>
  <c r="AA8" i="3"/>
  <c r="AI8" i="3"/>
  <c r="W7" i="3"/>
  <c r="AJ6" i="3"/>
  <c r="V6" i="3"/>
  <c r="AD3" i="3"/>
  <c r="W8" i="3"/>
  <c r="AJ7" i="3"/>
  <c r="V7" i="3"/>
  <c r="AG6" i="3"/>
  <c r="U6" i="3"/>
  <c r="O4" i="3"/>
  <c r="Z4" i="3"/>
  <c r="X11" i="3"/>
  <c r="AF11" i="3"/>
  <c r="AH11" i="3"/>
  <c r="S11" i="3"/>
  <c r="AA11" i="3"/>
  <c r="AI11" i="3"/>
  <c r="O5" i="3"/>
  <c r="X3" i="3"/>
  <c r="AF3" i="3"/>
  <c r="AH3" i="3"/>
  <c r="S3" i="3"/>
  <c r="AA3" i="3"/>
  <c r="AI3" i="3"/>
  <c r="Q59" i="3"/>
  <c r="O62" i="4"/>
  <c r="W64" i="4"/>
  <c r="AE64" i="4"/>
  <c r="S64" i="4"/>
  <c r="AA64" i="4"/>
  <c r="V64" i="4"/>
  <c r="AG64" i="4"/>
  <c r="X64" i="4"/>
  <c r="AH64" i="4"/>
  <c r="AB64" i="4"/>
  <c r="AC64" i="4"/>
  <c r="Y64" i="4"/>
  <c r="Q64" i="4"/>
  <c r="AD64" i="4"/>
  <c r="Z64" i="4"/>
  <c r="R64" i="4"/>
  <c r="T64" i="4"/>
  <c r="U64" i="4"/>
  <c r="Q67" i="4"/>
  <c r="Y67" i="4"/>
  <c r="AG67" i="4"/>
  <c r="R67" i="4"/>
  <c r="Z67" i="4"/>
  <c r="AH67" i="4"/>
  <c r="AA67" i="4"/>
  <c r="AB67" i="4"/>
  <c r="W67" i="4"/>
  <c r="S67" i="4"/>
  <c r="AC67" i="4"/>
  <c r="T67" i="4"/>
  <c r="AD67" i="4"/>
  <c r="V67" i="4"/>
  <c r="U67" i="4"/>
  <c r="AE67" i="4"/>
  <c r="U52" i="3"/>
  <c r="AC52" i="3"/>
  <c r="AH52" i="3"/>
  <c r="V52" i="3"/>
  <c r="AF52" i="3"/>
  <c r="W52" i="3"/>
  <c r="AG52" i="3"/>
  <c r="Y52" i="3"/>
  <c r="AJ52" i="3"/>
  <c r="S52" i="3"/>
  <c r="AD52" i="3"/>
  <c r="AI52" i="3"/>
  <c r="X52" i="3"/>
  <c r="AA52" i="3"/>
  <c r="AB52" i="3"/>
  <c r="T52" i="3"/>
  <c r="AE52" i="3"/>
  <c r="Q48" i="3"/>
  <c r="U64" i="3"/>
  <c r="AC64" i="3"/>
  <c r="W64" i="3"/>
  <c r="AG64" i="3"/>
  <c r="AH64" i="3"/>
  <c r="X64" i="3"/>
  <c r="AI64" i="3"/>
  <c r="Y64" i="3"/>
  <c r="AJ64" i="3"/>
  <c r="AA64" i="3"/>
  <c r="S64" i="3"/>
  <c r="AD64" i="3"/>
  <c r="T64" i="3"/>
  <c r="AE64" i="3"/>
  <c r="AB64" i="3"/>
  <c r="AF64" i="3"/>
  <c r="V64" i="3"/>
  <c r="AH63" i="3"/>
  <c r="U63" i="3"/>
  <c r="AC63" i="3"/>
  <c r="X63" i="3"/>
  <c r="V63" i="3"/>
  <c r="AI63" i="3"/>
  <c r="W63" i="3"/>
  <c r="AJ63" i="3"/>
  <c r="Y63" i="3"/>
  <c r="AA63" i="3"/>
  <c r="AD63" i="3"/>
  <c r="S63" i="3"/>
  <c r="AE63" i="3"/>
  <c r="AB63" i="3"/>
  <c r="AG63" i="3"/>
  <c r="T63" i="3"/>
  <c r="Q61" i="3"/>
  <c r="S78" i="3"/>
  <c r="AA78" i="3"/>
  <c r="AI78" i="3"/>
  <c r="U78" i="3"/>
  <c r="AC78" i="3"/>
  <c r="Y78" i="3"/>
  <c r="AG78" i="3"/>
  <c r="AE78" i="3"/>
  <c r="W78" i="3"/>
  <c r="Q71" i="3"/>
  <c r="R7" i="4"/>
  <c r="Z7" i="4"/>
  <c r="AH7" i="4"/>
  <c r="S7" i="4"/>
  <c r="AA7" i="4"/>
  <c r="T7" i="4"/>
  <c r="AB7" i="4"/>
  <c r="W7" i="4"/>
  <c r="AE7" i="4"/>
  <c r="AF7" i="4"/>
  <c r="Q7" i="4"/>
  <c r="U7" i="4"/>
  <c r="AC7" i="4"/>
  <c r="AD7" i="4"/>
  <c r="V7" i="4"/>
  <c r="Y7" i="4"/>
  <c r="AG7" i="4"/>
  <c r="O33" i="4"/>
  <c r="R14" i="4"/>
  <c r="Z14" i="4"/>
  <c r="AH14" i="4"/>
  <c r="S14" i="4"/>
  <c r="AA14" i="4"/>
  <c r="T14" i="4"/>
  <c r="AB14" i="4"/>
  <c r="W14" i="4"/>
  <c r="AE14" i="4"/>
  <c r="AF14" i="4"/>
  <c r="Q14" i="4"/>
  <c r="U14" i="4"/>
  <c r="V14" i="4"/>
  <c r="AD14" i="4"/>
  <c r="AG14" i="4"/>
  <c r="Y14" i="4"/>
  <c r="AC14" i="4"/>
  <c r="O59" i="4"/>
  <c r="U58" i="4"/>
  <c r="AC58" i="4"/>
  <c r="V58" i="4"/>
  <c r="AD58" i="4"/>
  <c r="W58" i="4"/>
  <c r="AE58" i="4"/>
  <c r="Z58" i="4"/>
  <c r="AH58" i="4"/>
  <c r="S58" i="4"/>
  <c r="AA58" i="4"/>
  <c r="T58" i="4"/>
  <c r="AG58" i="4"/>
  <c r="AB58" i="4"/>
  <c r="AF58" i="4"/>
  <c r="Q58" i="4"/>
  <c r="Y58" i="4"/>
  <c r="S71" i="4"/>
  <c r="AA71" i="4"/>
  <c r="AB71" i="4"/>
  <c r="V71" i="4"/>
  <c r="AF71" i="4"/>
  <c r="R71" i="4"/>
  <c r="W71" i="4"/>
  <c r="AG71" i="4"/>
  <c r="X71" i="4"/>
  <c r="AH71" i="4"/>
  <c r="AE71" i="4"/>
  <c r="Y71" i="4"/>
  <c r="AD71" i="4"/>
  <c r="Z71" i="4"/>
  <c r="Q71" i="4"/>
  <c r="AC71" i="4"/>
  <c r="U71" i="4"/>
  <c r="S81" i="4"/>
  <c r="AA81" i="4"/>
  <c r="Y81" i="4"/>
  <c r="Q81" i="4"/>
  <c r="AC81" i="4"/>
  <c r="AG81" i="4"/>
  <c r="U81" i="4"/>
  <c r="W81" i="4"/>
  <c r="AE81" i="4"/>
  <c r="S74" i="4"/>
  <c r="AA74" i="4"/>
  <c r="T74" i="4"/>
  <c r="AB74" i="4"/>
  <c r="U74" i="4"/>
  <c r="AE74" i="4"/>
  <c r="V74" i="4"/>
  <c r="AF74" i="4"/>
  <c r="W74" i="4"/>
  <c r="AG74" i="4"/>
  <c r="AH74" i="4"/>
  <c r="AC74" i="4"/>
  <c r="Y74" i="4"/>
  <c r="Q74" i="4"/>
  <c r="R74" i="4"/>
  <c r="Z74" i="4"/>
  <c r="AD74" i="4"/>
  <c r="S86" i="4"/>
  <c r="AA86" i="4"/>
  <c r="AG86" i="4"/>
  <c r="Y86" i="4"/>
  <c r="Q86" i="4"/>
  <c r="AE86" i="4"/>
  <c r="AC86" i="4"/>
  <c r="U86" i="4"/>
  <c r="W86" i="4"/>
  <c r="S73" i="4"/>
  <c r="AA73" i="4"/>
  <c r="T73" i="4"/>
  <c r="AB73" i="4"/>
  <c r="AH73" i="4"/>
  <c r="AF73" i="4"/>
  <c r="Y73" i="4"/>
  <c r="AG73" i="4"/>
  <c r="Z73" i="4"/>
  <c r="V73" i="4"/>
  <c r="Q73" i="4"/>
  <c r="AC73" i="4"/>
  <c r="R73" i="4"/>
  <c r="AD73" i="4"/>
  <c r="U73" i="4"/>
  <c r="AE73" i="4"/>
  <c r="W73" i="4"/>
  <c r="S93" i="4"/>
  <c r="AA93" i="4"/>
  <c r="U93" i="4"/>
  <c r="AC93" i="4"/>
  <c r="AE93" i="4"/>
  <c r="W93" i="4"/>
  <c r="AG93" i="4"/>
  <c r="Y93" i="4"/>
  <c r="Q93" i="4"/>
  <c r="S78" i="4"/>
  <c r="AA78" i="4"/>
  <c r="AG78" i="4"/>
  <c r="Y78" i="4"/>
  <c r="Q78" i="4"/>
  <c r="AC78" i="4"/>
  <c r="AE78" i="4"/>
  <c r="W78" i="4"/>
  <c r="U78" i="4"/>
  <c r="X20" i="3"/>
  <c r="AF20" i="3"/>
  <c r="AH20" i="3"/>
  <c r="W20" i="3"/>
  <c r="AI20" i="3"/>
  <c r="AA20" i="3"/>
  <c r="AB20" i="3"/>
  <c r="T20" i="3"/>
  <c r="Y20" i="3"/>
  <c r="AC20" i="3"/>
  <c r="AE20" i="3"/>
  <c r="AG20" i="3"/>
  <c r="S20" i="3"/>
  <c r="U20" i="3"/>
  <c r="V20" i="3"/>
  <c r="AJ20" i="3"/>
  <c r="X4" i="3"/>
  <c r="AF4" i="3"/>
  <c r="AH4" i="3"/>
  <c r="S4" i="3"/>
  <c r="T38" i="3"/>
  <c r="AA4" i="3"/>
  <c r="AB53" i="3"/>
  <c r="AI4" i="3"/>
  <c r="AC4" i="3"/>
  <c r="AD66" i="3"/>
  <c r="AD4" i="3"/>
  <c r="T4" i="3"/>
  <c r="AE4" i="3"/>
  <c r="AF34" i="3"/>
  <c r="U4" i="3"/>
  <c r="V19" i="3"/>
  <c r="AG4" i="3"/>
  <c r="AH45" i="3"/>
  <c r="V4" i="3"/>
  <c r="AJ4" i="3"/>
  <c r="Y4" i="3"/>
  <c r="Z15" i="3"/>
  <c r="W4" i="3"/>
  <c r="X16" i="3"/>
  <c r="U47" i="3"/>
  <c r="AC47" i="3"/>
  <c r="AH47" i="3"/>
  <c r="X47" i="3"/>
  <c r="AI47" i="3"/>
  <c r="Y47" i="3"/>
  <c r="AJ47" i="3"/>
  <c r="AA47" i="3"/>
  <c r="T47" i="3"/>
  <c r="AE47" i="3"/>
  <c r="V47" i="3"/>
  <c r="AF47" i="3"/>
  <c r="W47" i="3"/>
  <c r="AD47" i="3"/>
  <c r="S47" i="3"/>
  <c r="AG47" i="3"/>
  <c r="U65" i="3"/>
  <c r="AC65" i="3"/>
  <c r="AE65" i="3"/>
  <c r="V65" i="3"/>
  <c r="AF65" i="3"/>
  <c r="W65" i="3"/>
  <c r="AG65" i="3"/>
  <c r="X65" i="3"/>
  <c r="AH65" i="3"/>
  <c r="AA65" i="3"/>
  <c r="AJ65" i="3"/>
  <c r="AB65" i="3"/>
  <c r="S65" i="3"/>
  <c r="T65" i="3"/>
  <c r="Y65" i="3"/>
  <c r="AD65" i="3"/>
  <c r="AI65" i="3"/>
  <c r="S74" i="3"/>
  <c r="AA74" i="3"/>
  <c r="AI74" i="3"/>
  <c r="T74" i="3"/>
  <c r="AB74" i="3"/>
  <c r="AJ74" i="3"/>
  <c r="U74" i="3"/>
  <c r="AC74" i="3"/>
  <c r="V74" i="3"/>
  <c r="AD74" i="3"/>
  <c r="X74" i="3"/>
  <c r="AF74" i="3"/>
  <c r="Y74" i="3"/>
  <c r="AG74" i="3"/>
  <c r="W74" i="3"/>
  <c r="AE74" i="3"/>
  <c r="AH74" i="3"/>
  <c r="R18" i="4"/>
  <c r="Z18" i="4"/>
  <c r="AH18" i="4"/>
  <c r="S18" i="4"/>
  <c r="AA18" i="4"/>
  <c r="AB18" i="4"/>
  <c r="W18" i="4"/>
  <c r="AE18" i="4"/>
  <c r="AF18" i="4"/>
  <c r="AC18" i="4"/>
  <c r="AD18" i="4"/>
  <c r="AG18" i="4"/>
  <c r="U18" i="4"/>
  <c r="V18" i="4"/>
  <c r="Q18" i="4"/>
  <c r="Y18" i="4"/>
  <c r="R20" i="4"/>
  <c r="S20" i="4"/>
  <c r="AA20" i="4"/>
  <c r="T20" i="4"/>
  <c r="W20" i="4"/>
  <c r="AE20" i="4"/>
  <c r="AC20" i="4"/>
  <c r="AD20" i="4"/>
  <c r="Q20" i="4"/>
  <c r="AF20" i="4"/>
  <c r="Y20" i="4"/>
  <c r="U20" i="4"/>
  <c r="Z20" i="4"/>
  <c r="V20" i="4"/>
  <c r="AG20" i="4"/>
  <c r="AH20" i="4"/>
  <c r="R4" i="4"/>
  <c r="AH4" i="4"/>
  <c r="S4" i="4"/>
  <c r="AA4" i="4"/>
  <c r="T4" i="4"/>
  <c r="AB4" i="4"/>
  <c r="U4" i="4"/>
  <c r="AC4" i="4"/>
  <c r="W4" i="4"/>
  <c r="AE4" i="4"/>
  <c r="AF4" i="4"/>
  <c r="Q4" i="4"/>
  <c r="V4" i="4"/>
  <c r="Y4" i="4"/>
  <c r="AG4" i="4"/>
  <c r="AD4" i="4"/>
  <c r="X67" i="4"/>
  <c r="S72" i="4"/>
  <c r="AA72" i="4"/>
  <c r="T72" i="4"/>
  <c r="AB72" i="4"/>
  <c r="Q72" i="4"/>
  <c r="AC72" i="4"/>
  <c r="AD72" i="4"/>
  <c r="U72" i="4"/>
  <c r="AE72" i="4"/>
  <c r="V72" i="4"/>
  <c r="AF72" i="4"/>
  <c r="W72" i="4"/>
  <c r="AG72" i="4"/>
  <c r="Z72" i="4"/>
  <c r="AH72" i="4"/>
  <c r="Y72" i="4"/>
  <c r="S89" i="4"/>
  <c r="AA89" i="4"/>
  <c r="Y89" i="4"/>
  <c r="W89" i="4"/>
  <c r="AG89" i="4"/>
  <c r="Q89" i="4"/>
  <c r="AC89" i="4"/>
  <c r="U89" i="4"/>
  <c r="AE89" i="4"/>
  <c r="S82" i="4"/>
  <c r="AA82" i="4"/>
  <c r="AC82" i="4"/>
  <c r="U82" i="4"/>
  <c r="Q82" i="4"/>
  <c r="AE82" i="4"/>
  <c r="W82" i="4"/>
  <c r="AG82" i="4"/>
  <c r="Y82" i="4"/>
  <c r="S101" i="4"/>
  <c r="AA101" i="4"/>
  <c r="U101" i="4"/>
  <c r="AE101" i="4"/>
  <c r="AC101" i="4"/>
  <c r="W101" i="4"/>
  <c r="AG101" i="4"/>
  <c r="Y101" i="4"/>
  <c r="Q101" i="4"/>
  <c r="S83" i="4"/>
  <c r="AA83" i="4"/>
  <c r="W83" i="4"/>
  <c r="AG83" i="4"/>
  <c r="U83" i="4"/>
  <c r="Y83" i="4"/>
  <c r="Q83" i="4"/>
  <c r="AC83" i="4"/>
  <c r="AE83" i="4"/>
  <c r="S76" i="4"/>
  <c r="AA76" i="4"/>
  <c r="T76" i="4"/>
  <c r="AB76" i="4"/>
  <c r="W76" i="4"/>
  <c r="AG76" i="4"/>
  <c r="AE76" i="4"/>
  <c r="AH76" i="4"/>
  <c r="V76" i="4"/>
  <c r="Y76" i="4"/>
  <c r="Z76" i="4"/>
  <c r="U76" i="4"/>
  <c r="Q76" i="4"/>
  <c r="AC76" i="4"/>
  <c r="R76" i="4"/>
  <c r="AD76" i="4"/>
  <c r="AF76" i="4"/>
  <c r="X17" i="3"/>
  <c r="AF17" i="3"/>
  <c r="AH17" i="3"/>
  <c r="U17" i="3"/>
  <c r="AE17" i="3"/>
  <c r="W17" i="3"/>
  <c r="AI17" i="3"/>
  <c r="Y17" i="3"/>
  <c r="AJ17" i="3"/>
  <c r="AB17" i="3"/>
  <c r="S17" i="3"/>
  <c r="T17" i="3"/>
  <c r="V17" i="3"/>
  <c r="AC17" i="3"/>
  <c r="AD17" i="3"/>
  <c r="AA17" i="3"/>
  <c r="AG17" i="3"/>
  <c r="R12" i="4"/>
  <c r="Z12" i="4"/>
  <c r="AH12" i="4"/>
  <c r="S12" i="4"/>
  <c r="AA12" i="4"/>
  <c r="T12" i="4"/>
  <c r="AB12" i="4"/>
  <c r="W12" i="4"/>
  <c r="AE12" i="4"/>
  <c r="AF12" i="4"/>
  <c r="V12" i="4"/>
  <c r="Y12" i="4"/>
  <c r="AC12" i="4"/>
  <c r="Q12" i="4"/>
  <c r="U12" i="4"/>
  <c r="AD12" i="4"/>
  <c r="AG12" i="4"/>
  <c r="S75" i="4"/>
  <c r="AA75" i="4"/>
  <c r="T75" i="4"/>
  <c r="AB75" i="4"/>
  <c r="Z75" i="4"/>
  <c r="Q75" i="4"/>
  <c r="AC75" i="4"/>
  <c r="AD75" i="4"/>
  <c r="R75" i="4"/>
  <c r="U75" i="4"/>
  <c r="AE75" i="4"/>
  <c r="V75" i="4"/>
  <c r="AF75" i="4"/>
  <c r="W75" i="4"/>
  <c r="AG75" i="4"/>
  <c r="AH75" i="4"/>
  <c r="Y75" i="4"/>
  <c r="Q35" i="3"/>
  <c r="Q38" i="3"/>
  <c r="Q33" i="3"/>
  <c r="U44" i="3"/>
  <c r="AC44" i="3"/>
  <c r="AH44" i="3"/>
  <c r="AF44" i="3"/>
  <c r="W44" i="3"/>
  <c r="AG44" i="3"/>
  <c r="X44" i="3"/>
  <c r="AI44" i="3"/>
  <c r="Y44" i="3"/>
  <c r="AJ44" i="3"/>
  <c r="AB44" i="3"/>
  <c r="S44" i="3"/>
  <c r="AD44" i="3"/>
  <c r="T44" i="3"/>
  <c r="AA44" i="3"/>
  <c r="AE44" i="3"/>
  <c r="AH58" i="3"/>
  <c r="S58" i="3"/>
  <c r="AA58" i="3"/>
  <c r="AI58" i="3"/>
  <c r="AJ57" i="3"/>
  <c r="U58" i="3"/>
  <c r="AC58" i="3"/>
  <c r="X58" i="3"/>
  <c r="AF58" i="3"/>
  <c r="AE58" i="3"/>
  <c r="AG58" i="3"/>
  <c r="AJ58" i="3"/>
  <c r="V58" i="3"/>
  <c r="Y58" i="3"/>
  <c r="AB58" i="3"/>
  <c r="W58" i="3"/>
  <c r="AD58" i="3"/>
  <c r="Q58" i="3"/>
  <c r="S72" i="3"/>
  <c r="T72" i="3"/>
  <c r="AA72" i="3"/>
  <c r="AI72" i="3"/>
  <c r="AB72" i="3"/>
  <c r="AJ72" i="3"/>
  <c r="U72" i="3"/>
  <c r="AC72" i="3"/>
  <c r="V72" i="3"/>
  <c r="AD72" i="3"/>
  <c r="X72" i="3"/>
  <c r="AF72" i="3"/>
  <c r="Y72" i="3"/>
  <c r="AG72" i="3"/>
  <c r="W72" i="3"/>
  <c r="Z72" i="3"/>
  <c r="AH72" i="3"/>
  <c r="AE72" i="3"/>
  <c r="S82" i="3"/>
  <c r="AA82" i="3"/>
  <c r="AI82" i="3"/>
  <c r="U82" i="3"/>
  <c r="AC82" i="3"/>
  <c r="Y82" i="3"/>
  <c r="AG82" i="3"/>
  <c r="AE82" i="3"/>
  <c r="W82" i="3"/>
  <c r="S71" i="3"/>
  <c r="AA71" i="3"/>
  <c r="AI71" i="3"/>
  <c r="T71" i="3"/>
  <c r="AB71" i="3"/>
  <c r="AJ71" i="3"/>
  <c r="U71" i="3"/>
  <c r="AC71" i="3"/>
  <c r="AD71" i="3"/>
  <c r="X71" i="3"/>
  <c r="AF71" i="3"/>
  <c r="Y71" i="3"/>
  <c r="AG71" i="3"/>
  <c r="Z71" i="3"/>
  <c r="AE71" i="3"/>
  <c r="AH71" i="3"/>
  <c r="W71" i="3"/>
  <c r="S90" i="3"/>
  <c r="AA90" i="3"/>
  <c r="AI90" i="3"/>
  <c r="AC90" i="3"/>
  <c r="U90" i="3"/>
  <c r="AE90" i="3"/>
  <c r="W90" i="3"/>
  <c r="Y90" i="3"/>
  <c r="AG90" i="3"/>
  <c r="S22" i="4"/>
  <c r="AA22" i="4"/>
  <c r="T22" i="4"/>
  <c r="AB22" i="4"/>
  <c r="V22" i="4"/>
  <c r="AF22" i="4"/>
  <c r="W22" i="4"/>
  <c r="AG22" i="4"/>
  <c r="AH22" i="4"/>
  <c r="Q22" i="4"/>
  <c r="AC22" i="4"/>
  <c r="R22" i="4"/>
  <c r="AD22" i="4"/>
  <c r="AE22" i="4"/>
  <c r="U22" i="4"/>
  <c r="Y22" i="4"/>
  <c r="Z22" i="4"/>
  <c r="R6" i="4"/>
  <c r="AH6" i="4"/>
  <c r="S6" i="4"/>
  <c r="AA6" i="4"/>
  <c r="T6" i="4"/>
  <c r="AB6" i="4"/>
  <c r="W6" i="4"/>
  <c r="AE6" i="4"/>
  <c r="AF6" i="4"/>
  <c r="Q6" i="4"/>
  <c r="U6" i="4"/>
  <c r="V6" i="4"/>
  <c r="AD6" i="4"/>
  <c r="AG6" i="4"/>
  <c r="AC6" i="4"/>
  <c r="Y6" i="4"/>
  <c r="S69" i="4"/>
  <c r="AA69" i="4"/>
  <c r="T69" i="4"/>
  <c r="AB69" i="4"/>
  <c r="AD69" i="4"/>
  <c r="Z69" i="4"/>
  <c r="Q69" i="4"/>
  <c r="U69" i="4"/>
  <c r="AE69" i="4"/>
  <c r="V69" i="4"/>
  <c r="AF69" i="4"/>
  <c r="W69" i="4"/>
  <c r="AG69" i="4"/>
  <c r="X69" i="4"/>
  <c r="AH69" i="4"/>
  <c r="AC69" i="4"/>
  <c r="Y69" i="4"/>
  <c r="W63" i="4"/>
  <c r="AE63" i="4"/>
  <c r="S63" i="4"/>
  <c r="AA63" i="4"/>
  <c r="Y63" i="4"/>
  <c r="Z63" i="4"/>
  <c r="U63" i="4"/>
  <c r="AF63" i="4"/>
  <c r="AB63" i="4"/>
  <c r="T63" i="4"/>
  <c r="AC63" i="4"/>
  <c r="Q63" i="4"/>
  <c r="AG63" i="4"/>
  <c r="V63" i="4"/>
  <c r="R63" i="4"/>
  <c r="AH63" i="4"/>
  <c r="S84" i="4"/>
  <c r="AA84" i="4"/>
  <c r="Q84" i="4"/>
  <c r="AC84" i="4"/>
  <c r="Y84" i="4"/>
  <c r="U84" i="4"/>
  <c r="AE84" i="4"/>
  <c r="AG84" i="4"/>
  <c r="W84" i="4"/>
  <c r="S90" i="4"/>
  <c r="AA90" i="4"/>
  <c r="AC90" i="4"/>
  <c r="U90" i="4"/>
  <c r="AE90" i="4"/>
  <c r="Q90" i="4"/>
  <c r="W90" i="4"/>
  <c r="AG90" i="4"/>
  <c r="Y90" i="4"/>
  <c r="S97" i="4"/>
  <c r="AA97" i="4"/>
  <c r="Y97" i="4"/>
  <c r="AG97" i="4"/>
  <c r="Q97" i="4"/>
  <c r="AC97" i="4"/>
  <c r="U97" i="4"/>
  <c r="W97" i="4"/>
  <c r="AE97" i="4"/>
  <c r="S98" i="4"/>
  <c r="AA98" i="4"/>
  <c r="AC98" i="4"/>
  <c r="U98" i="4"/>
  <c r="AE98" i="4"/>
  <c r="W98" i="4"/>
  <c r="AG98" i="4"/>
  <c r="Q98" i="4"/>
  <c r="Y98" i="4"/>
  <c r="O38" i="4"/>
  <c r="O44" i="4"/>
  <c r="O46" i="4"/>
  <c r="O48" i="4"/>
  <c r="O55" i="4"/>
  <c r="O58" i="4"/>
  <c r="S91" i="4"/>
  <c r="AA91" i="4"/>
  <c r="W91" i="4"/>
  <c r="AG91" i="4"/>
  <c r="AE91" i="4"/>
  <c r="Y91" i="4"/>
  <c r="U91" i="4"/>
  <c r="Q91" i="4"/>
  <c r="AC91" i="4"/>
  <c r="Q30" i="4"/>
  <c r="Y30" i="4"/>
  <c r="AG30" i="4"/>
  <c r="R30" i="4"/>
  <c r="Z30" i="4"/>
  <c r="AH30" i="4"/>
  <c r="S30" i="4"/>
  <c r="AA30" i="4"/>
  <c r="V30" i="4"/>
  <c r="AD30" i="4"/>
  <c r="W30" i="4"/>
  <c r="AE30" i="4"/>
  <c r="T30" i="4"/>
  <c r="X30" i="4"/>
  <c r="U30" i="4"/>
  <c r="AB30" i="4"/>
  <c r="AC30" i="4"/>
  <c r="S80" i="4"/>
  <c r="AA80" i="4"/>
  <c r="AE80" i="4"/>
  <c r="U80" i="4"/>
  <c r="W80" i="4"/>
  <c r="AG80" i="4"/>
  <c r="Y80" i="4"/>
  <c r="Q80" i="4"/>
  <c r="AC80" i="4"/>
  <c r="R11" i="4"/>
  <c r="Z11" i="4"/>
  <c r="AH11" i="4"/>
  <c r="S11" i="4"/>
  <c r="AA11" i="4"/>
  <c r="T11" i="4"/>
  <c r="AB11" i="4"/>
  <c r="W11" i="4"/>
  <c r="AE11" i="4"/>
  <c r="AF11" i="4"/>
  <c r="Y11" i="4"/>
  <c r="AC11" i="4"/>
  <c r="AD11" i="4"/>
  <c r="Q11" i="4"/>
  <c r="U11" i="4"/>
  <c r="V11" i="4"/>
  <c r="AG11" i="4"/>
  <c r="S99" i="4"/>
  <c r="AA99" i="4"/>
  <c r="W99" i="4"/>
  <c r="AG99" i="4"/>
  <c r="Q99" i="4"/>
  <c r="U99" i="4"/>
  <c r="Y99" i="4"/>
  <c r="AC99" i="4"/>
  <c r="AE99" i="4"/>
  <c r="Z44" i="3"/>
  <c r="X12" i="3"/>
  <c r="AF12" i="3"/>
  <c r="AH12" i="3"/>
  <c r="S12" i="3"/>
  <c r="AA12" i="3"/>
  <c r="AI12" i="3"/>
  <c r="AD12" i="3"/>
  <c r="U12" i="3"/>
  <c r="AG12" i="3"/>
  <c r="V12" i="3"/>
  <c r="AJ12" i="3"/>
  <c r="Y12" i="3"/>
  <c r="AE12" i="3"/>
  <c r="T12" i="3"/>
  <c r="W12" i="3"/>
  <c r="AB12" i="3"/>
  <c r="AC12" i="3"/>
  <c r="Q44" i="3"/>
  <c r="AH27" i="3"/>
  <c r="T27" i="3"/>
  <c r="AC27" i="3"/>
  <c r="V27" i="3"/>
  <c r="AE27" i="3"/>
  <c r="W27" i="3"/>
  <c r="AF27" i="3"/>
  <c r="Y27" i="3"/>
  <c r="AI27" i="3"/>
  <c r="X27" i="3"/>
  <c r="AA27" i="3"/>
  <c r="AJ27" i="3"/>
  <c r="S27" i="3"/>
  <c r="AG27" i="3"/>
  <c r="U27" i="3"/>
  <c r="AB27" i="3"/>
  <c r="U51" i="3"/>
  <c r="AC51" i="3"/>
  <c r="AH51" i="3"/>
  <c r="X51" i="3"/>
  <c r="AI51" i="3"/>
  <c r="Y51" i="3"/>
  <c r="AJ51" i="3"/>
  <c r="AB51" i="3"/>
  <c r="T51" i="3"/>
  <c r="AE51" i="3"/>
  <c r="V51" i="3"/>
  <c r="AF51" i="3"/>
  <c r="AG51" i="3"/>
  <c r="W51" i="3"/>
  <c r="AA51" i="3"/>
  <c r="S51" i="3"/>
  <c r="AH60" i="3"/>
  <c r="S60" i="3"/>
  <c r="AA60" i="3"/>
  <c r="AI60" i="3"/>
  <c r="U60" i="3"/>
  <c r="AC60" i="3"/>
  <c r="AD60" i="3"/>
  <c r="X60" i="3"/>
  <c r="AF60" i="3"/>
  <c r="AE60" i="3"/>
  <c r="AG60" i="3"/>
  <c r="T60" i="3"/>
  <c r="AJ60" i="3"/>
  <c r="V60" i="3"/>
  <c r="Y60" i="3"/>
  <c r="AB60" i="3"/>
  <c r="W60" i="3"/>
  <c r="S76" i="3"/>
  <c r="AA76" i="3"/>
  <c r="AI76" i="3"/>
  <c r="T76" i="3"/>
  <c r="AB76" i="3"/>
  <c r="AJ76" i="3"/>
  <c r="U76" i="3"/>
  <c r="AC76" i="3"/>
  <c r="V76" i="3"/>
  <c r="AD76" i="3"/>
  <c r="X76" i="3"/>
  <c r="AF76" i="3"/>
  <c r="Y76" i="3"/>
  <c r="AG76" i="3"/>
  <c r="AE76" i="3"/>
  <c r="AH76" i="3"/>
  <c r="W76" i="3"/>
  <c r="S70" i="3"/>
  <c r="AA70" i="3"/>
  <c r="AI70" i="3"/>
  <c r="T70" i="3"/>
  <c r="AB70" i="3"/>
  <c r="AJ70" i="3"/>
  <c r="U70" i="3"/>
  <c r="AC70" i="3"/>
  <c r="V70" i="3"/>
  <c r="AD70" i="3"/>
  <c r="X70" i="3"/>
  <c r="AF70" i="3"/>
  <c r="Y70" i="3"/>
  <c r="AG70" i="3"/>
  <c r="AE70" i="3"/>
  <c r="W70" i="3"/>
  <c r="S80" i="3"/>
  <c r="AA80" i="3"/>
  <c r="AI80" i="3"/>
  <c r="U80" i="3"/>
  <c r="AC80" i="3"/>
  <c r="Y80" i="3"/>
  <c r="AG80" i="3"/>
  <c r="W80" i="3"/>
  <c r="AE80" i="3"/>
  <c r="Q69" i="3"/>
  <c r="S85" i="3"/>
  <c r="AA85" i="3"/>
  <c r="AI85" i="3"/>
  <c r="Y85" i="3"/>
  <c r="AG85" i="3"/>
  <c r="AC85" i="3"/>
  <c r="U85" i="3"/>
  <c r="AE85" i="3"/>
  <c r="W85" i="3"/>
  <c r="S94" i="3"/>
  <c r="AA94" i="3"/>
  <c r="AI94" i="3"/>
  <c r="AG94" i="3"/>
  <c r="Y94" i="3"/>
  <c r="U94" i="3"/>
  <c r="AE94" i="3"/>
  <c r="W94" i="3"/>
  <c r="AC94" i="3"/>
  <c r="S77" i="3"/>
  <c r="AA77" i="3"/>
  <c r="AI77" i="3"/>
  <c r="T77" i="3"/>
  <c r="AB77" i="3"/>
  <c r="AJ77" i="3"/>
  <c r="U77" i="3"/>
  <c r="AC77" i="3"/>
  <c r="V77" i="3"/>
  <c r="AD77" i="3"/>
  <c r="X77" i="3"/>
  <c r="Y77" i="3"/>
  <c r="AG77" i="3"/>
  <c r="AH77" i="3"/>
  <c r="W77" i="3"/>
  <c r="AE77" i="3"/>
  <c r="AF77" i="3"/>
  <c r="W60" i="4"/>
  <c r="AE60" i="4"/>
  <c r="R60" i="4"/>
  <c r="Z60" i="4"/>
  <c r="AH60" i="4"/>
  <c r="S60" i="4"/>
  <c r="AA60" i="4"/>
  <c r="AC60" i="4"/>
  <c r="V60" i="4"/>
  <c r="T60" i="4"/>
  <c r="U60" i="4"/>
  <c r="AG60" i="4"/>
  <c r="Y60" i="4"/>
  <c r="AD60" i="4"/>
  <c r="Q60" i="4"/>
  <c r="AF60" i="4"/>
  <c r="S77" i="4"/>
  <c r="AA77" i="4"/>
  <c r="T77" i="4"/>
  <c r="AB77" i="4"/>
  <c r="R77" i="4"/>
  <c r="AC77" i="4"/>
  <c r="AD77" i="4" s="1"/>
  <c r="U77" i="4"/>
  <c r="AE77" i="4"/>
  <c r="Z77" i="4"/>
  <c r="V77" i="4"/>
  <c r="AF77" i="4"/>
  <c r="Q77" i="4"/>
  <c r="W77" i="4"/>
  <c r="AG77" i="4"/>
  <c r="AH77" i="4"/>
  <c r="Y77" i="4"/>
  <c r="S21" i="4"/>
  <c r="AA21" i="4"/>
  <c r="T21" i="4"/>
  <c r="AB21" i="4"/>
  <c r="Y21" i="4"/>
  <c r="Q21" i="4"/>
  <c r="AC21" i="4"/>
  <c r="V21" i="4"/>
  <c r="AF21" i="4"/>
  <c r="W21" i="4"/>
  <c r="AG21" i="4"/>
  <c r="AH21" i="4"/>
  <c r="R21" i="4"/>
  <c r="X21" i="4"/>
  <c r="AE21" i="4"/>
  <c r="U21" i="4"/>
  <c r="AD21" i="4"/>
  <c r="S92" i="4"/>
  <c r="AA92" i="4"/>
  <c r="Q92" i="4"/>
  <c r="Y92" i="4"/>
  <c r="U92" i="4"/>
  <c r="AC92" i="4"/>
  <c r="AG92" i="4"/>
  <c r="AE92" i="4"/>
  <c r="W92" i="4"/>
  <c r="S88" i="4"/>
  <c r="AA88" i="4"/>
  <c r="AE88" i="4"/>
  <c r="W88" i="4"/>
  <c r="AC88" i="4"/>
  <c r="AG88" i="4"/>
  <c r="U88" i="4"/>
  <c r="Y88" i="4"/>
  <c r="Q88" i="4"/>
  <c r="S83" i="3"/>
  <c r="AA83" i="3"/>
  <c r="AI83" i="3"/>
  <c r="U83" i="3"/>
  <c r="AC83" i="3"/>
  <c r="Y83" i="3"/>
  <c r="AG83" i="3"/>
  <c r="AE83" i="3"/>
  <c r="W83" i="3"/>
  <c r="Q32" i="3"/>
  <c r="Z51" i="3"/>
  <c r="U55" i="3"/>
  <c r="AH55" i="3"/>
  <c r="X55" i="3"/>
  <c r="AG55" i="3"/>
  <c r="Y55" i="3"/>
  <c r="AI55" i="3"/>
  <c r="AB55" i="3"/>
  <c r="AD55" i="3"/>
  <c r="V55" i="3"/>
  <c r="AE55" i="3"/>
  <c r="AJ55" i="3"/>
  <c r="S55" i="3"/>
  <c r="T55" i="3"/>
  <c r="AA55" i="3"/>
  <c r="AC55" i="3"/>
  <c r="W55" i="3"/>
  <c r="AF55" i="3"/>
  <c r="Z52" i="3"/>
  <c r="AH59" i="3"/>
  <c r="S59" i="3"/>
  <c r="T59" i="3"/>
  <c r="AA59" i="3"/>
  <c r="AI59" i="3"/>
  <c r="U59" i="3"/>
  <c r="AC59" i="3"/>
  <c r="X59" i="3"/>
  <c r="AF59" i="3"/>
  <c r="W59" i="3"/>
  <c r="Y59" i="3"/>
  <c r="AB59" i="3"/>
  <c r="AD59" i="3"/>
  <c r="AG59" i="3"/>
  <c r="AJ59" i="3"/>
  <c r="V59" i="3"/>
  <c r="AE59" i="3"/>
  <c r="AH62" i="3"/>
  <c r="S62" i="3"/>
  <c r="AA62" i="3"/>
  <c r="AI62" i="3"/>
  <c r="U62" i="3"/>
  <c r="AC62" i="3"/>
  <c r="X62" i="3"/>
  <c r="AF62" i="3"/>
  <c r="AE62" i="3"/>
  <c r="AG62" i="3"/>
  <c r="T62" i="3"/>
  <c r="AJ62" i="3"/>
  <c r="Y62" i="3"/>
  <c r="AB62" i="3"/>
  <c r="W62" i="3"/>
  <c r="AD62" i="3"/>
  <c r="Z59" i="3"/>
  <c r="Q72" i="3"/>
  <c r="S69" i="3"/>
  <c r="T69" i="3"/>
  <c r="AA69" i="3"/>
  <c r="AI69" i="3"/>
  <c r="AB69" i="3"/>
  <c r="AJ69" i="3"/>
  <c r="U69" i="3"/>
  <c r="AC69" i="3"/>
  <c r="V69" i="3"/>
  <c r="AD69" i="3"/>
  <c r="X69" i="3"/>
  <c r="AF69" i="3"/>
  <c r="Y69" i="3"/>
  <c r="AG69" i="3"/>
  <c r="W69" i="3"/>
  <c r="AE69" i="3"/>
  <c r="AH69" i="3"/>
  <c r="U98" i="3"/>
  <c r="AC98" i="3"/>
  <c r="W98" i="3"/>
  <c r="AE98" i="3"/>
  <c r="Y98" i="3"/>
  <c r="AG98" i="3"/>
  <c r="AA98" i="3"/>
  <c r="S98" i="3"/>
  <c r="AI98" i="3"/>
  <c r="R19" i="4"/>
  <c r="Z19" i="4"/>
  <c r="AH19" i="4"/>
  <c r="S19" i="4"/>
  <c r="AA19" i="4"/>
  <c r="AB19" i="4"/>
  <c r="W19" i="4"/>
  <c r="AE19" i="4"/>
  <c r="V19" i="4"/>
  <c r="Y19" i="4"/>
  <c r="AF19" i="4"/>
  <c r="Q19" i="4"/>
  <c r="AG19" i="4"/>
  <c r="AC19" i="4"/>
  <c r="AD19" i="4"/>
  <c r="U19" i="4"/>
  <c r="S26" i="4"/>
  <c r="AA26" i="4"/>
  <c r="Y26" i="4"/>
  <c r="AH26" i="4"/>
  <c r="Q26" i="4"/>
  <c r="Z26" i="4"/>
  <c r="R26" i="4"/>
  <c r="AB26" i="4"/>
  <c r="V26" i="4"/>
  <c r="AE26" i="4"/>
  <c r="W26" i="4"/>
  <c r="AF26" i="4"/>
  <c r="T26" i="4"/>
  <c r="U26" i="4"/>
  <c r="AC26" i="4"/>
  <c r="AG26" i="4"/>
  <c r="AD26" i="4"/>
  <c r="U96" i="3"/>
  <c r="AC96" i="3"/>
  <c r="W96" i="3"/>
  <c r="AE96" i="3"/>
  <c r="Y96" i="3"/>
  <c r="AG96" i="3"/>
  <c r="S96" i="3"/>
  <c r="AA96" i="3"/>
  <c r="AI96" i="3"/>
  <c r="S89" i="3"/>
  <c r="AA89" i="3"/>
  <c r="AI89" i="3"/>
  <c r="Y89" i="3"/>
  <c r="AC89" i="3"/>
  <c r="AE89" i="3"/>
  <c r="W89" i="3"/>
  <c r="AG89" i="3"/>
  <c r="U89" i="3"/>
  <c r="S79" i="4"/>
  <c r="AA79" i="4"/>
  <c r="AC79" i="4"/>
  <c r="U79" i="4"/>
  <c r="AE79" i="4"/>
  <c r="W79" i="4"/>
  <c r="Y79" i="4"/>
  <c r="AG79" i="4"/>
  <c r="Q79" i="4"/>
  <c r="S100" i="4"/>
  <c r="AA100" i="4"/>
  <c r="Q100" i="4"/>
  <c r="U100" i="4"/>
  <c r="AG100" i="4"/>
  <c r="AC100" i="4"/>
  <c r="AE100" i="4"/>
  <c r="Y100" i="4"/>
  <c r="W100" i="4"/>
  <c r="S96" i="4"/>
  <c r="AA96" i="4"/>
  <c r="AE96" i="4"/>
  <c r="W96" i="4"/>
  <c r="Q96" i="4"/>
  <c r="AG96" i="4"/>
  <c r="Y96" i="4"/>
  <c r="AC96" i="4"/>
  <c r="U96" i="4"/>
  <c r="S86" i="3"/>
  <c r="AA86" i="3"/>
  <c r="AI86" i="3"/>
  <c r="AG86" i="3"/>
  <c r="Y86" i="3"/>
  <c r="U86" i="3"/>
  <c r="AE86" i="3"/>
  <c r="W86" i="3"/>
  <c r="AC86" i="3"/>
  <c r="X9" i="3"/>
  <c r="AF9" i="3"/>
  <c r="AH9" i="3"/>
  <c r="S9" i="3"/>
  <c r="AA9" i="3"/>
  <c r="AB6" i="3"/>
  <c r="AI9" i="3"/>
  <c r="V9" i="3"/>
  <c r="AJ9" i="3"/>
  <c r="Y9" i="3"/>
  <c r="AC9" i="3"/>
  <c r="AD9" i="3"/>
  <c r="U9" i="3"/>
  <c r="V62" i="3"/>
  <c r="AG9" i="3"/>
  <c r="AH70" i="3"/>
  <c r="W9" i="3"/>
  <c r="AB9" i="3"/>
  <c r="AE9" i="3"/>
  <c r="AF43" i="3"/>
  <c r="T9" i="3"/>
  <c r="U48" i="3"/>
  <c r="V44" i="3"/>
  <c r="AC48" i="3"/>
  <c r="AH48" i="3"/>
  <c r="V48" i="3"/>
  <c r="AF48" i="3"/>
  <c r="W48" i="3"/>
  <c r="AG48" i="3"/>
  <c r="X48" i="3"/>
  <c r="AI48" i="3"/>
  <c r="Y48" i="3"/>
  <c r="AJ48" i="3"/>
  <c r="AB48" i="3"/>
  <c r="S48" i="3"/>
  <c r="AD48" i="3"/>
  <c r="AA48" i="3"/>
  <c r="AE48" i="3"/>
  <c r="Z20" i="3"/>
  <c r="Z48" i="3"/>
  <c r="S81" i="3"/>
  <c r="AA81" i="3"/>
  <c r="AI81" i="3"/>
  <c r="U81" i="3"/>
  <c r="AC81" i="3"/>
  <c r="Y81" i="3"/>
  <c r="AG81" i="3"/>
  <c r="W81" i="3"/>
  <c r="AE81" i="3"/>
  <c r="Z64" i="3"/>
  <c r="Z60" i="3"/>
  <c r="Z63" i="3"/>
  <c r="U102" i="3"/>
  <c r="AC102" i="3"/>
  <c r="W102" i="3"/>
  <c r="AE102" i="3"/>
  <c r="Y102" i="3"/>
  <c r="AG102" i="3"/>
  <c r="AA102" i="3"/>
  <c r="S102" i="3"/>
  <c r="AI102" i="3"/>
  <c r="S23" i="4"/>
  <c r="AA23" i="4"/>
  <c r="T23" i="4"/>
  <c r="AB23" i="4"/>
  <c r="Q23" i="4"/>
  <c r="AC23" i="4"/>
  <c r="R23" i="4"/>
  <c r="AD23" i="4"/>
  <c r="U23" i="4"/>
  <c r="AE23" i="4"/>
  <c r="AH23" i="4"/>
  <c r="Y23" i="4"/>
  <c r="V23" i="4"/>
  <c r="AF23" i="4"/>
  <c r="AG23" i="4"/>
  <c r="W23" i="4"/>
  <c r="U100" i="3"/>
  <c r="AC100" i="3"/>
  <c r="W100" i="3"/>
  <c r="AE100" i="3"/>
  <c r="Y100" i="3"/>
  <c r="AG100" i="3"/>
  <c r="S100" i="3"/>
  <c r="AA100" i="3"/>
  <c r="AI100" i="3"/>
  <c r="R15" i="4"/>
  <c r="Z15" i="4"/>
  <c r="AH15" i="4"/>
  <c r="S15" i="4"/>
  <c r="AA15" i="4"/>
  <c r="T15" i="4"/>
  <c r="AB15" i="4"/>
  <c r="W15" i="4"/>
  <c r="AE15" i="4"/>
  <c r="AF15" i="4"/>
  <c r="Q15" i="4"/>
  <c r="U15" i="4"/>
  <c r="AC15" i="4"/>
  <c r="AD15" i="4"/>
  <c r="Y15" i="4"/>
  <c r="V15" i="4"/>
  <c r="AG15" i="4"/>
  <c r="S93" i="3"/>
  <c r="AA93" i="3"/>
  <c r="AI93" i="3"/>
  <c r="U93" i="3"/>
  <c r="AE93" i="3"/>
  <c r="W93" i="3"/>
  <c r="AG93" i="3"/>
  <c r="AC93" i="3"/>
  <c r="Y93" i="3"/>
  <c r="S79" i="3"/>
  <c r="AA79" i="3"/>
  <c r="AI79" i="3"/>
  <c r="U79" i="3"/>
  <c r="AC79" i="3"/>
  <c r="Y79" i="3"/>
  <c r="AG79" i="3"/>
  <c r="AE79" i="3"/>
  <c r="W79" i="3"/>
  <c r="X63" i="4"/>
  <c r="S87" i="4"/>
  <c r="AA87" i="4"/>
  <c r="Q87" i="4"/>
  <c r="AC87" i="4"/>
  <c r="U87" i="4"/>
  <c r="AE87" i="4"/>
  <c r="Y87" i="4"/>
  <c r="W87" i="4"/>
  <c r="AG87" i="4"/>
  <c r="S94" i="4"/>
  <c r="AA94" i="4"/>
  <c r="AG94" i="4"/>
  <c r="W94" i="4"/>
  <c r="Y94" i="4"/>
  <c r="AE94" i="4"/>
  <c r="Q94" i="4"/>
  <c r="AC94" i="4"/>
  <c r="U94" i="4"/>
  <c r="W62" i="4"/>
  <c r="AE62" i="4"/>
  <c r="S62" i="4"/>
  <c r="AA62" i="4"/>
  <c r="Q62" i="4"/>
  <c r="AB62" i="4"/>
  <c r="R62" i="4"/>
  <c r="AC62" i="4"/>
  <c r="AH62" i="4"/>
  <c r="AD62" i="4"/>
  <c r="AF62" i="4"/>
  <c r="Y62" i="4"/>
  <c r="AG62" i="4"/>
  <c r="Z62" i="4"/>
  <c r="U62" i="4"/>
  <c r="V62" i="4"/>
  <c r="S70" i="4"/>
  <c r="AA70" i="4"/>
  <c r="T70" i="4"/>
  <c r="AB70" i="4"/>
  <c r="Y70" i="4"/>
  <c r="Z70" i="4"/>
  <c r="AH70" i="4"/>
  <c r="Q70" i="4"/>
  <c r="AC70" i="4"/>
  <c r="W70" i="4"/>
  <c r="X70" i="4"/>
  <c r="R70" i="4"/>
  <c r="AD70" i="4"/>
  <c r="U70" i="4"/>
  <c r="AE70" i="4"/>
  <c r="V70" i="4"/>
  <c r="AG70" i="4"/>
  <c r="W61" i="4"/>
  <c r="AE61" i="4"/>
  <c r="Z61" i="4"/>
  <c r="S61" i="4"/>
  <c r="AA61" i="4"/>
  <c r="Q61" i="4"/>
  <c r="AD61" i="4"/>
  <c r="T61" i="4"/>
  <c r="AF61" i="4"/>
  <c r="Y61" i="4"/>
  <c r="AH61" i="4"/>
  <c r="U61" i="4"/>
  <c r="AG61" i="4"/>
  <c r="V61" i="4"/>
  <c r="AB61" i="4"/>
  <c r="AC61" i="4"/>
  <c r="X61" i="4"/>
  <c r="U40" i="3"/>
  <c r="AC40" i="3"/>
  <c r="AD40" i="3"/>
  <c r="AH40" i="3"/>
  <c r="V40" i="3"/>
  <c r="AF40" i="3"/>
  <c r="W40" i="3"/>
  <c r="AG40" i="3"/>
  <c r="X40" i="3"/>
  <c r="AI40" i="3"/>
  <c r="Y40" i="3"/>
  <c r="AJ40" i="3"/>
  <c r="AB40" i="3"/>
  <c r="S40" i="3"/>
  <c r="T40" i="3"/>
  <c r="AA40" i="3"/>
  <c r="AE40" i="3"/>
  <c r="AH26" i="3"/>
  <c r="Y26" i="3"/>
  <c r="Z26" i="3"/>
  <c r="AI26" i="3"/>
  <c r="S26" i="3"/>
  <c r="AB26" i="3"/>
  <c r="T26" i="3"/>
  <c r="AC26" i="3"/>
  <c r="V26" i="3"/>
  <c r="AE26" i="3"/>
  <c r="AF26" i="3"/>
  <c r="AG26" i="3"/>
  <c r="AH50" i="3"/>
  <c r="U26" i="3"/>
  <c r="X26" i="3"/>
  <c r="AA26" i="3"/>
  <c r="W26" i="3"/>
  <c r="AD26" i="3"/>
  <c r="AJ26" i="3"/>
  <c r="U43" i="3"/>
  <c r="AC43" i="3"/>
  <c r="AH43" i="3"/>
  <c r="X43" i="3"/>
  <c r="AI43" i="3"/>
  <c r="Y43" i="3"/>
  <c r="AJ43" i="3"/>
  <c r="AA43" i="3"/>
  <c r="AB43" i="3"/>
  <c r="T43" i="3"/>
  <c r="AE43" i="3"/>
  <c r="V43" i="3"/>
  <c r="W43" i="3"/>
  <c r="AD43" i="3"/>
  <c r="S43" i="3"/>
  <c r="T48" i="3"/>
  <c r="AG43" i="3"/>
  <c r="Z43" i="3"/>
  <c r="X21" i="3"/>
  <c r="AF21" i="3"/>
  <c r="AH21" i="3"/>
  <c r="U21" i="3"/>
  <c r="AE21" i="3"/>
  <c r="AF63" i="3"/>
  <c r="W21" i="3"/>
  <c r="AI21" i="3"/>
  <c r="Y21" i="3"/>
  <c r="AJ21" i="3"/>
  <c r="T21" i="3"/>
  <c r="V21" i="3"/>
  <c r="AA21" i="3"/>
  <c r="AB41" i="3"/>
  <c r="AC21" i="3"/>
  <c r="AG21" i="3"/>
  <c r="S21" i="3"/>
  <c r="AD21" i="3"/>
  <c r="AH61" i="3"/>
  <c r="S61" i="3"/>
  <c r="T61" i="3"/>
  <c r="AA61" i="3"/>
  <c r="AI61" i="3"/>
  <c r="U61" i="3"/>
  <c r="AC61" i="3"/>
  <c r="X61" i="3"/>
  <c r="AF61" i="3"/>
  <c r="W61" i="3"/>
  <c r="Y61" i="3"/>
  <c r="AB61" i="3"/>
  <c r="AD61" i="3"/>
  <c r="AG61" i="3"/>
  <c r="AJ61" i="3"/>
  <c r="V61" i="3"/>
  <c r="AE61" i="3"/>
  <c r="Z65" i="3"/>
  <c r="S75" i="3"/>
  <c r="AA75" i="3"/>
  <c r="AI75" i="3"/>
  <c r="T75" i="3"/>
  <c r="AB75" i="3"/>
  <c r="AJ75" i="3"/>
  <c r="U75" i="3"/>
  <c r="AC75" i="3"/>
  <c r="V75" i="3"/>
  <c r="AD75" i="3"/>
  <c r="X75" i="3"/>
  <c r="Y75" i="3"/>
  <c r="AG75" i="3"/>
  <c r="AE75" i="3"/>
  <c r="AF75" i="3"/>
  <c r="AH75" i="3"/>
  <c r="W75" i="3"/>
  <c r="S73" i="3"/>
  <c r="T58" i="3"/>
  <c r="AA73" i="3"/>
  <c r="AI73" i="3"/>
  <c r="T73" i="3"/>
  <c r="AB73" i="3"/>
  <c r="AJ73" i="3"/>
  <c r="U73" i="3"/>
  <c r="AC73" i="3"/>
  <c r="V73" i="3"/>
  <c r="AD73" i="3"/>
  <c r="X73" i="3"/>
  <c r="AF73" i="3"/>
  <c r="Y73" i="3"/>
  <c r="AG73" i="3"/>
  <c r="W73" i="3"/>
  <c r="AE73" i="3"/>
  <c r="AH73" i="3"/>
  <c r="Z58" i="3"/>
  <c r="R10" i="4"/>
  <c r="Z10" i="4"/>
  <c r="AH10" i="4"/>
  <c r="S10" i="4"/>
  <c r="AA10" i="4"/>
  <c r="T10" i="4"/>
  <c r="AB10" i="4"/>
  <c r="W10" i="4"/>
  <c r="AE10" i="4"/>
  <c r="AF10" i="4"/>
  <c r="AC10" i="4"/>
  <c r="AD10" i="4"/>
  <c r="AG10" i="4"/>
  <c r="U10" i="4"/>
  <c r="V10" i="4"/>
  <c r="Q10" i="4"/>
  <c r="Y10" i="4"/>
  <c r="Q29" i="4"/>
  <c r="Y29" i="4"/>
  <c r="AG29" i="4"/>
  <c r="R29" i="4"/>
  <c r="Z29" i="4"/>
  <c r="AH29" i="4"/>
  <c r="S29" i="4"/>
  <c r="AA29" i="4"/>
  <c r="V29" i="4"/>
  <c r="AD29" i="4"/>
  <c r="W29" i="4"/>
  <c r="AE29" i="4"/>
  <c r="AF29" i="4"/>
  <c r="T29" i="4"/>
  <c r="X29" i="4"/>
  <c r="U29" i="4"/>
  <c r="AC29" i="4"/>
  <c r="R3" i="4"/>
  <c r="Z3" i="4"/>
  <c r="AH3" i="4"/>
  <c r="S3" i="4"/>
  <c r="AA3" i="4"/>
  <c r="T3" i="4"/>
  <c r="AB3" i="4"/>
  <c r="U3" i="4"/>
  <c r="AC3" i="4"/>
  <c r="W3" i="4"/>
  <c r="AE3" i="4"/>
  <c r="AF3" i="4"/>
  <c r="Q3" i="4"/>
  <c r="V3" i="4"/>
  <c r="AG3" i="4"/>
  <c r="Y3" i="4"/>
  <c r="AD3" i="4"/>
  <c r="S28" i="4"/>
  <c r="AA28" i="4"/>
  <c r="W28" i="4"/>
  <c r="AF28" i="4"/>
  <c r="AG28" i="4"/>
  <c r="Y28" i="4"/>
  <c r="AH28" i="4"/>
  <c r="T28" i="4"/>
  <c r="AC28" i="4"/>
  <c r="U28" i="4"/>
  <c r="AD28" i="4"/>
  <c r="AE28" i="4"/>
  <c r="Q28" i="4"/>
  <c r="V28" i="4"/>
  <c r="R28" i="4"/>
  <c r="Z28" i="4"/>
  <c r="W35" i="4"/>
  <c r="AE35" i="4"/>
  <c r="AF35" i="4"/>
  <c r="Q35" i="4"/>
  <c r="Y35" i="4"/>
  <c r="AG35" i="4"/>
  <c r="AB35" i="4"/>
  <c r="U35" i="4"/>
  <c r="AC35" i="4"/>
  <c r="AD35" i="4"/>
  <c r="AH35" i="4"/>
  <c r="R35" i="4"/>
  <c r="V35" i="4"/>
  <c r="S35" i="4"/>
  <c r="Z35" i="4"/>
  <c r="AA35" i="4"/>
  <c r="S95" i="4"/>
  <c r="AA95" i="4"/>
  <c r="Q95" i="4"/>
  <c r="AC95" i="4"/>
  <c r="U95" i="4"/>
  <c r="AE95" i="4"/>
  <c r="W95" i="4"/>
  <c r="Y95" i="4"/>
  <c r="AG95" i="4"/>
  <c r="W102" i="4"/>
  <c r="AE102" i="4"/>
  <c r="AA102" i="4"/>
  <c r="AC102" i="4"/>
  <c r="Q102" i="4"/>
  <c r="Y102" i="4"/>
  <c r="AG102" i="4"/>
  <c r="S102" i="4"/>
  <c r="U102" i="4"/>
  <c r="S85" i="4"/>
  <c r="T35" i="4" s="1"/>
  <c r="AA85" i="4"/>
  <c r="U85" i="4"/>
  <c r="AE85" i="4"/>
  <c r="W85" i="4"/>
  <c r="AC85" i="4"/>
  <c r="AG85" i="4"/>
  <c r="Y85" i="4"/>
  <c r="Q85" i="4"/>
  <c r="O65" i="4"/>
  <c r="AD20" i="3"/>
  <c r="AB13" i="3"/>
  <c r="X31" i="4"/>
  <c r="X39" i="4"/>
  <c r="X5" i="4"/>
  <c r="X17" i="4"/>
  <c r="R72" i="4"/>
  <c r="AB4" i="3"/>
  <c r="Z13" i="4"/>
  <c r="X8" i="4"/>
  <c r="AB25" i="4"/>
  <c r="AH67" i="3"/>
  <c r="AD43" i="4"/>
  <c r="Z5" i="3"/>
  <c r="Z3" i="3"/>
  <c r="Z22" i="3"/>
  <c r="Z14" i="3"/>
  <c r="Z11" i="3"/>
  <c r="Z10" i="3"/>
  <c r="AD28" i="3"/>
  <c r="Z12" i="3"/>
  <c r="X22" i="4"/>
  <c r="Z31" i="3"/>
  <c r="AH30" i="3"/>
  <c r="AB27" i="4"/>
  <c r="AD34" i="4"/>
  <c r="Z4" i="4"/>
  <c r="AB56" i="3"/>
  <c r="V46" i="3"/>
  <c r="AD42" i="3"/>
  <c r="AD51" i="3"/>
  <c r="T71" i="4"/>
  <c r="V33" i="3"/>
  <c r="AB49" i="4"/>
  <c r="AB42" i="4"/>
  <c r="Z47" i="4"/>
  <c r="AD29" i="3"/>
  <c r="AD49" i="3"/>
  <c r="AD37" i="3"/>
  <c r="AD25" i="3"/>
  <c r="AD24" i="3"/>
  <c r="Z41" i="4"/>
  <c r="AB21" i="3"/>
  <c r="AD27" i="3"/>
  <c r="V71" i="3"/>
  <c r="AF36" i="3"/>
  <c r="X54" i="3"/>
  <c r="Z39" i="3"/>
  <c r="V32" i="3"/>
  <c r="T62" i="4"/>
  <c r="V16" i="4"/>
  <c r="R48" i="4"/>
  <c r="R59" i="4"/>
  <c r="R55" i="4"/>
  <c r="R38" i="4"/>
  <c r="R65" i="4"/>
  <c r="AB51" i="4"/>
  <c r="AB40" i="4"/>
  <c r="AB24" i="4"/>
  <c r="AB47" i="3"/>
  <c r="X14" i="4"/>
  <c r="X3" i="4"/>
  <c r="Z7" i="3"/>
  <c r="AB23" i="3"/>
  <c r="AB9" i="4"/>
  <c r="Z53" i="4"/>
  <c r="Z56" i="4"/>
  <c r="Z52" i="4"/>
  <c r="X15" i="4"/>
  <c r="T33" i="4"/>
  <c r="T32" i="4"/>
  <c r="Z17" i="3"/>
  <c r="AF50" i="4"/>
  <c r="T46" i="4"/>
  <c r="V35" i="3"/>
  <c r="V18" i="3"/>
  <c r="Z8" i="3"/>
  <c r="AB37" i="4"/>
  <c r="AB28" i="4" l="1"/>
  <c r="X7" i="4"/>
  <c r="R58" i="4"/>
  <c r="AF45" i="4"/>
  <c r="V54" i="4"/>
  <c r="AD36" i="4"/>
  <c r="Z23" i="4"/>
  <c r="AB66" i="4"/>
  <c r="T44" i="4"/>
  <c r="Z6" i="4"/>
  <c r="Z21" i="4"/>
  <c r="R69" i="4"/>
  <c r="AF64" i="4"/>
  <c r="AF67" i="4"/>
  <c r="AF30" i="4"/>
  <c r="AF70" i="4"/>
  <c r="X12" i="4"/>
  <c r="X26" i="4"/>
  <c r="X11" i="4"/>
  <c r="AD63" i="4"/>
  <c r="AB20" i="4"/>
  <c r="AB60" i="4"/>
  <c r="T18" i="4"/>
  <c r="T19" i="4"/>
  <c r="AB29" i="4"/>
  <c r="X10" i="4"/>
  <c r="R61" i="4"/>
  <c r="AH57" i="4"/>
  <c r="O71" i="4"/>
  <c r="O32" i="4"/>
  <c r="O61" i="4"/>
  <c r="O18" i="4"/>
  <c r="O35" i="4"/>
  <c r="O69" i="4"/>
  <c r="O72" i="4"/>
  <c r="M72" i="4"/>
  <c r="M68" i="4"/>
  <c r="M67" i="4"/>
  <c r="M62" i="4"/>
  <c r="M4" i="4"/>
</calcChain>
</file>

<file path=xl/sharedStrings.xml><?xml version="1.0" encoding="utf-8"?>
<sst xmlns="http://schemas.openxmlformats.org/spreadsheetml/2006/main" count="789" uniqueCount="270">
  <si>
    <t>km</t>
  </si>
  <si>
    <t>place</t>
  </si>
  <si>
    <t>PLACE PAR CATEGORIES TTES Fédérations</t>
  </si>
  <si>
    <t>N°</t>
  </si>
  <si>
    <t>HEURE  de DEPART</t>
  </si>
  <si>
    <t>NOM</t>
  </si>
  <si>
    <t>PRENOM</t>
  </si>
  <si>
    <t>CLUB</t>
  </si>
  <si>
    <t xml:space="preserve">FEDE </t>
  </si>
  <si>
    <t>Dépt</t>
  </si>
  <si>
    <t>Année de naissance</t>
  </si>
  <si>
    <t>F/M</t>
  </si>
  <si>
    <t>AGE</t>
  </si>
  <si>
    <t>CAT</t>
  </si>
  <si>
    <t>Arrivée</t>
  </si>
  <si>
    <t>temps réalisé</t>
  </si>
  <si>
    <t>Moyenne</t>
  </si>
  <si>
    <t>scratch</t>
  </si>
  <si>
    <t>scratch jeune</t>
  </si>
  <si>
    <t>J -15</t>
  </si>
  <si>
    <t>B-17</t>
  </si>
  <si>
    <t>C-19</t>
  </si>
  <si>
    <t>D 20-39</t>
  </si>
  <si>
    <t>E 40-49</t>
  </si>
  <si>
    <t>F 50-59</t>
  </si>
  <si>
    <t>G 60-69</t>
  </si>
  <si>
    <t>H +70</t>
  </si>
  <si>
    <t>A Fem</t>
  </si>
  <si>
    <t>DEMAGNY</t>
  </si>
  <si>
    <t>Nicolas</t>
  </si>
  <si>
    <t>Roue Sportive MEXIMIEUX</t>
  </si>
  <si>
    <t>FSGT</t>
  </si>
  <si>
    <t>PEIXOTO</t>
  </si>
  <si>
    <t>Julio</t>
  </si>
  <si>
    <t>VCBrignais</t>
  </si>
  <si>
    <t>F</t>
  </si>
  <si>
    <t>type</t>
  </si>
  <si>
    <t>Age</t>
  </si>
  <si>
    <t>Catégorie</t>
  </si>
  <si>
    <t>Féminine</t>
  </si>
  <si>
    <t>indifférent</t>
  </si>
  <si>
    <t>A</t>
  </si>
  <si>
    <t xml:space="preserve"> </t>
  </si>
  <si>
    <t>Masculin</t>
  </si>
  <si>
    <t>moins de 15 ans (2005 et après)</t>
  </si>
  <si>
    <t>J</t>
  </si>
  <si>
    <t>"</t>
  </si>
  <si>
    <t>moins de 17 ans (2003 et 2004)</t>
  </si>
  <si>
    <t>B</t>
  </si>
  <si>
    <t>moins de 19 ans (2001 et 2002)</t>
  </si>
  <si>
    <t>C</t>
  </si>
  <si>
    <t>moins de 40 ans (de 1980 à 2000)</t>
  </si>
  <si>
    <t>D</t>
  </si>
  <si>
    <t>moins de 50 ans (de 1970 à 1979)</t>
  </si>
  <si>
    <t>E</t>
  </si>
  <si>
    <t>moins de 60 ans (de 1960 à 1969)</t>
  </si>
  <si>
    <t>moins de 70 ans (de 1950 à 1959)</t>
  </si>
  <si>
    <t>G</t>
  </si>
  <si>
    <t>plus de 70 ans (avant 1950)</t>
  </si>
  <si>
    <t>H</t>
  </si>
  <si>
    <t xml:space="preserve">FEDE  </t>
  </si>
  <si>
    <t>h</t>
  </si>
  <si>
    <t>BURFIN</t>
  </si>
  <si>
    <t>Daniel</t>
  </si>
  <si>
    <t>VC FRANCHEVILLE</t>
  </si>
  <si>
    <t>69</t>
  </si>
  <si>
    <t>M</t>
  </si>
  <si>
    <t>SPITERI</t>
  </si>
  <si>
    <t>Michaël</t>
  </si>
  <si>
    <t>01</t>
  </si>
  <si>
    <t>CHEYTION</t>
  </si>
  <si>
    <t>Antony</t>
  </si>
  <si>
    <t>Vélo-Club LE CHEYLARD</t>
  </si>
  <si>
    <t>FFC</t>
  </si>
  <si>
    <t>07</t>
  </si>
  <si>
    <t>RIGAL</t>
  </si>
  <si>
    <t>Ivan</t>
  </si>
  <si>
    <t>PROST</t>
  </si>
  <si>
    <t>Roméo</t>
  </si>
  <si>
    <t>BUISSON</t>
  </si>
  <si>
    <t>Hugo</t>
  </si>
  <si>
    <t>Ecole des Grimpeurs</t>
  </si>
  <si>
    <t>38</t>
  </si>
  <si>
    <t>BERNARD</t>
  </si>
  <si>
    <t>Ronan</t>
  </si>
  <si>
    <t xml:space="preserve">PHILIPPE </t>
  </si>
  <si>
    <t>François</t>
  </si>
  <si>
    <t>VCMax Barrel</t>
  </si>
  <si>
    <t>GRANGER</t>
  </si>
  <si>
    <t>André</t>
  </si>
  <si>
    <t>COBE</t>
  </si>
  <si>
    <t>FREMY</t>
  </si>
  <si>
    <t>Thierry</t>
  </si>
  <si>
    <t>GARREAU</t>
  </si>
  <si>
    <t>Pierre</t>
  </si>
  <si>
    <t>BRAVARD</t>
  </si>
  <si>
    <t>Roland</t>
  </si>
  <si>
    <t>Non licencié</t>
  </si>
  <si>
    <t>NL</t>
  </si>
  <si>
    <t>FEREY</t>
  </si>
  <si>
    <t>Jocelyn</t>
  </si>
  <si>
    <t>VC VAULX EN VELIN</t>
  </si>
  <si>
    <t>PECOU</t>
  </si>
  <si>
    <t>Johan</t>
  </si>
  <si>
    <t>VC AMBERIEU</t>
  </si>
  <si>
    <t>DEMARE</t>
  </si>
  <si>
    <t xml:space="preserve">GAILLARD </t>
  </si>
  <si>
    <t>Pierre Marc</t>
  </si>
  <si>
    <t>Bourg Ain Cyclisme</t>
  </si>
  <si>
    <t xml:space="preserve">VASQUEZ </t>
  </si>
  <si>
    <t>UC MONTMEYRAND VALENCE</t>
  </si>
  <si>
    <t>26</t>
  </si>
  <si>
    <t>SAUVETRE</t>
  </si>
  <si>
    <t>Eric</t>
  </si>
  <si>
    <t>LIMONE</t>
  </si>
  <si>
    <t>Maxime</t>
  </si>
  <si>
    <t>CVAC VIENNE</t>
  </si>
  <si>
    <t>FEDE  /  département</t>
  </si>
  <si>
    <t>Alban</t>
  </si>
  <si>
    <t>Non licencié (Triathlon Tarare)</t>
  </si>
  <si>
    <t>(TRI)</t>
  </si>
  <si>
    <t>LEDAC</t>
  </si>
  <si>
    <t>LA TRONCHE Vélo Sport</t>
  </si>
  <si>
    <t>UFOLEP</t>
  </si>
  <si>
    <t xml:space="preserve">PORTAL </t>
  </si>
  <si>
    <t>FAVRET</t>
  </si>
  <si>
    <t>Jean-Claude</t>
  </si>
  <si>
    <t>CYCLO TEAM TASSIN</t>
  </si>
  <si>
    <t>DENURRA</t>
  </si>
  <si>
    <t>Louis</t>
  </si>
  <si>
    <t>SPECTY</t>
  </si>
  <si>
    <t>Thibault</t>
  </si>
  <si>
    <t xml:space="preserve">FALCOZ </t>
  </si>
  <si>
    <t>Gabriel</t>
  </si>
  <si>
    <t>LEMMET</t>
  </si>
  <si>
    <t>LACHISE</t>
  </si>
  <si>
    <t>Enzo</t>
  </si>
  <si>
    <t>VC CORBAS</t>
  </si>
  <si>
    <t>00</t>
  </si>
  <si>
    <t>PELLEGRIN</t>
  </si>
  <si>
    <t>Aloïs</t>
  </si>
  <si>
    <t>ST VULBAS Vélo-Sport</t>
  </si>
  <si>
    <t>BAYLOT</t>
  </si>
  <si>
    <t>Achille</t>
  </si>
  <si>
    <t>CC SAINT-MARTINOIS</t>
  </si>
  <si>
    <t>02</t>
  </si>
  <si>
    <t>BRON</t>
  </si>
  <si>
    <t>Didier</t>
  </si>
  <si>
    <t>VC L'ISLE D'ABEAU</t>
  </si>
  <si>
    <t>03</t>
  </si>
  <si>
    <t>SERAFINI</t>
  </si>
  <si>
    <t>Nolan</t>
  </si>
  <si>
    <t>04</t>
  </si>
  <si>
    <t>BERCHET</t>
  </si>
  <si>
    <t>Rémi</t>
  </si>
  <si>
    <t>ECD OULLINS</t>
  </si>
  <si>
    <t>05</t>
  </si>
  <si>
    <t>GAUTHERON</t>
  </si>
  <si>
    <t>06</t>
  </si>
  <si>
    <t>Guillaume</t>
  </si>
  <si>
    <t>RAOUL</t>
  </si>
  <si>
    <t>Malo</t>
  </si>
  <si>
    <t>08</t>
  </si>
  <si>
    <t>SIMEONE</t>
  </si>
  <si>
    <t>Franck</t>
  </si>
  <si>
    <t>Licencié indépendant</t>
  </si>
  <si>
    <t>09</t>
  </si>
  <si>
    <t>PALANDRE</t>
  </si>
  <si>
    <t>David</t>
  </si>
  <si>
    <t>Baptiste</t>
  </si>
  <si>
    <t>CHAPUIS</t>
  </si>
  <si>
    <t>Jean-Pierre</t>
  </si>
  <si>
    <t>VC BRIGNAIS</t>
  </si>
  <si>
    <t>13</t>
  </si>
  <si>
    <t>VALADIER</t>
  </si>
  <si>
    <t>Simon</t>
  </si>
  <si>
    <t>14</t>
  </si>
  <si>
    <t>AUBERT</t>
  </si>
  <si>
    <t>Hélène</t>
  </si>
  <si>
    <t>Cyclo VTT DECINES</t>
  </si>
  <si>
    <t>15</t>
  </si>
  <si>
    <t>GONCALVES</t>
  </si>
  <si>
    <t>Serge</t>
  </si>
  <si>
    <t>AC Moulin à Vent</t>
  </si>
  <si>
    <t>16</t>
  </si>
  <si>
    <t>Laurent</t>
  </si>
  <si>
    <t>17</t>
  </si>
  <si>
    <t>Romain</t>
  </si>
  <si>
    <t>18</t>
  </si>
  <si>
    <t>Olivier</t>
  </si>
  <si>
    <t>19</t>
  </si>
  <si>
    <t>SIBELLE</t>
  </si>
  <si>
    <t>Valentin</t>
  </si>
  <si>
    <t>Saint Denis Cyclisme</t>
  </si>
  <si>
    <t>20</t>
  </si>
  <si>
    <t>FAYOLLE</t>
  </si>
  <si>
    <t>Gabin</t>
  </si>
  <si>
    <t>21</t>
  </si>
  <si>
    <t>REYNARD</t>
  </si>
  <si>
    <t>Axel</t>
  </si>
  <si>
    <t>22</t>
  </si>
  <si>
    <t>BARRET</t>
  </si>
  <si>
    <t>Theo</t>
  </si>
  <si>
    <t>23</t>
  </si>
  <si>
    <t>PERROT</t>
  </si>
  <si>
    <t>Maxence</t>
  </si>
  <si>
    <t>24</t>
  </si>
  <si>
    <t>Clément</t>
  </si>
  <si>
    <t>25</t>
  </si>
  <si>
    <t>Gaêl</t>
  </si>
  <si>
    <t>Milliau</t>
  </si>
  <si>
    <t>27</t>
  </si>
  <si>
    <t>Raphaël</t>
  </si>
  <si>
    <t>28</t>
  </si>
  <si>
    <t>LACAILLE</t>
  </si>
  <si>
    <t>AC LYON VAISE</t>
  </si>
  <si>
    <t>29</t>
  </si>
  <si>
    <t>DJIAN</t>
  </si>
  <si>
    <t>Jean-David</t>
  </si>
  <si>
    <t>30</t>
  </si>
  <si>
    <t>DUPOUY</t>
  </si>
  <si>
    <t>Jérôme</t>
  </si>
  <si>
    <t>VC GLEIZE-LIMAS</t>
  </si>
  <si>
    <t>31</t>
  </si>
  <si>
    <t>32</t>
  </si>
  <si>
    <t>ARMAND</t>
  </si>
  <si>
    <t>Philippe</t>
  </si>
  <si>
    <t>Vélo-Griffon Meyzieux</t>
  </si>
  <si>
    <t>33</t>
  </si>
  <si>
    <t>PERRIER</t>
  </si>
  <si>
    <t>34</t>
  </si>
  <si>
    <t>LAVET</t>
  </si>
  <si>
    <t>Sylvie</t>
  </si>
  <si>
    <t>35</t>
  </si>
  <si>
    <t>LAUZEILLE</t>
  </si>
  <si>
    <t>Stéphane</t>
  </si>
  <si>
    <t>36</t>
  </si>
  <si>
    <t>Jean Luc</t>
  </si>
  <si>
    <t>37</t>
  </si>
  <si>
    <t>DEBLONDE</t>
  </si>
  <si>
    <t>Gery</t>
  </si>
  <si>
    <t>Lyon sprint evolution</t>
  </si>
  <si>
    <t>DAGAND</t>
  </si>
  <si>
    <t>VSF</t>
  </si>
  <si>
    <t>39</t>
  </si>
  <si>
    <t>40</t>
  </si>
  <si>
    <t>SOULIER</t>
  </si>
  <si>
    <t>Balthazar</t>
  </si>
  <si>
    <t>41</t>
  </si>
  <si>
    <t>BRYERE</t>
  </si>
  <si>
    <t>Adrien</t>
  </si>
  <si>
    <t>Chambery Cyclisme competition</t>
  </si>
  <si>
    <t>42</t>
  </si>
  <si>
    <t>VAURES</t>
  </si>
  <si>
    <t>Team des Dombes</t>
  </si>
  <si>
    <t>43</t>
  </si>
  <si>
    <t>DUTOUR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</si>
  <si>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</si>
  <si>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</si>
  <si>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</si>
  <si>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</si>
  <si>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</si>
  <si>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</si>
  <si>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</si>
  <si>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</si>
  <si>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</si>
  <si>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</si>
  <si>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</si>
  <si>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10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</si>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</sst>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2"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2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NumberFormat="1" applyBorder="1" applyAlignment="1">
      <alignment horizontal="right"/>
    </xf>
    <xf numFmtId="0" fontId="0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Font="1" applyBorder="1" applyProtection="1"/>
    <xf numFmtId="49" fontId="0" fillId="0" borderId="6" xfId="0" applyNumberFormat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0" fillId="0" borderId="8" xfId="0" applyNumberFormat="1" applyBorder="1" applyAlignment="1" applyProtection="1">
      <alignment horizontal="center"/>
    </xf>
    <xf numFmtId="0" fontId="0" fillId="0" borderId="9" xfId="0" applyNumberFormat="1" applyBorder="1" applyAlignment="1" applyProtection="1">
      <alignment horizontal="center"/>
    </xf>
    <xf numFmtId="0" fontId="0" fillId="0" borderId="3" xfId="0" applyBorder="1" applyAlignment="1">
      <alignment horizontal="right"/>
    </xf>
    <xf numFmtId="0" fontId="0" fillId="0" borderId="9" xfId="0" applyFont="1" applyBorder="1" applyProtection="1"/>
    <xf numFmtId="49" fontId="0" fillId="0" borderId="9" xfId="0" applyNumberFormat="1" applyFont="1" applyBorder="1" applyAlignment="1" applyProtection="1">
      <alignment horizontal="center" vertical="center"/>
    </xf>
    <xf numFmtId="0" fontId="0" fillId="0" borderId="6" xfId="0" applyFont="1" applyBorder="1"/>
    <xf numFmtId="49" fontId="0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Border="1"/>
    <xf numFmtId="0" fontId="0" fillId="2" borderId="6" xfId="0" applyFont="1" applyFill="1" applyBorder="1"/>
    <xf numFmtId="0" fontId="0" fillId="0" borderId="9" xfId="0" applyFont="1" applyBorder="1"/>
    <xf numFmtId="49" fontId="0" fillId="0" borderId="9" xfId="0" applyNumberFormat="1" applyBorder="1" applyAlignment="1" applyProtection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/>
    <xf numFmtId="49" fontId="0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49" fontId="0" fillId="0" borderId="5" xfId="0" applyNumberFormat="1" applyFont="1" applyBorder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/>
    </xf>
    <xf numFmtId="0" fontId="0" fillId="2" borderId="6" xfId="0" applyFont="1" applyFill="1" applyBorder="1" applyProtection="1"/>
    <xf numFmtId="0" fontId="0" fillId="0" borderId="6" xfId="0" applyFont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right"/>
    </xf>
    <xf numFmtId="0" fontId="0" fillId="0" borderId="4" xfId="0" applyFont="1" applyBorder="1" applyAlignment="1">
      <alignment horizontal="center"/>
    </xf>
    <xf numFmtId="0" fontId="0" fillId="0" borderId="16" xfId="0" applyBorder="1" applyAlignment="1">
      <alignment horizontal="left"/>
    </xf>
    <xf numFmtId="49" fontId="0" fillId="0" borderId="16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1" fontId="0" fillId="0" borderId="0" xfId="0" applyNumberFormat="1" applyAlignment="1">
      <alignment horizontal="right"/>
    </xf>
    <xf numFmtId="21" fontId="0" fillId="0" borderId="0" xfId="0" applyNumberFormat="1"/>
    <xf numFmtId="0" fontId="1" fillId="0" borderId="17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0" fillId="0" borderId="19" xfId="0" applyNumberFormat="1" applyBorder="1" applyAlignment="1">
      <alignment horizontal="right"/>
    </xf>
    <xf numFmtId="0" fontId="0" fillId="0" borderId="10" xfId="0" applyNumberFormat="1" applyBorder="1" applyProtection="1"/>
    <xf numFmtId="21" fontId="0" fillId="3" borderId="9" xfId="0" applyNumberFormat="1" applyFill="1" applyBorder="1"/>
    <xf numFmtId="21" fontId="0" fillId="0" borderId="9" xfId="0" applyNumberFormat="1" applyBorder="1"/>
    <xf numFmtId="2" fontId="0" fillId="0" borderId="9" xfId="0" applyNumberFormat="1" applyBorder="1"/>
    <xf numFmtId="0" fontId="0" fillId="0" borderId="9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8" xfId="0" applyNumberFormat="1" applyBorder="1"/>
    <xf numFmtId="0" fontId="1" fillId="0" borderId="9" xfId="0" applyNumberFormat="1" applyFont="1" applyBorder="1"/>
    <xf numFmtId="2" fontId="0" fillId="0" borderId="0" xfId="0" applyNumberFormat="1"/>
    <xf numFmtId="0" fontId="0" fillId="0" borderId="20" xfId="0" applyNumberFormat="1" applyBorder="1" applyAlignment="1" applyProtection="1">
      <alignment horizontal="center"/>
    </xf>
    <xf numFmtId="21" fontId="0" fillId="3" borderId="6" xfId="0" applyNumberFormat="1" applyFill="1" applyBorder="1"/>
    <xf numFmtId="21" fontId="0" fillId="0" borderId="6" xfId="0" applyNumberFormat="1" applyBorder="1"/>
    <xf numFmtId="2" fontId="0" fillId="0" borderId="6" xfId="0" applyNumberFormat="1" applyBorder="1"/>
    <xf numFmtId="0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1" fontId="0" fillId="0" borderId="19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0" fontId="0" fillId="0" borderId="22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15"/>
  <sheetViews>
    <sheetView workbookViewId="0">
      <selection activeCell="S1" sqref="S1:AJ1"/>
    </sheetView>
  </sheetViews>
  <sheetFormatPr defaultColWidth="11" defaultRowHeight="12.75"/>
  <cols>
    <col min="1" max="1" width="3.7109375" style="2" customWidth="1"/>
    <col min="2" max="2" width="8.5703125" style="3" customWidth="1"/>
    <col min="3" max="3" width="12.5703125" customWidth="1"/>
    <col min="4" max="4" width="9.7109375" customWidth="1"/>
    <col min="5" max="5" width="22.28515625" customWidth="1"/>
    <col min="6" max="6" width="9.140625" customWidth="1"/>
    <col min="7" max="7" width="5.5703125" customWidth="1"/>
    <col min="8" max="8" width="8.7109375" style="2" customWidth="1"/>
    <col min="9" max="9" width="2.42578125" style="2" customWidth="1"/>
    <col min="10" max="11" width="2.7109375" style="2" customWidth="1"/>
    <col min="12" max="12" width="8.42578125" customWidth="1"/>
    <col min="13" max="13" width="8.5703125" customWidth="1"/>
    <col min="14" max="14" width="7.5703125" customWidth="1"/>
    <col min="15" max="15" width="5.140625" customWidth="1"/>
    <col min="16" max="16" width="1.42578125" customWidth="1"/>
    <col min="17" max="17" width="4.28515625" customWidth="1"/>
    <col min="18" max="18" width="2" customWidth="1"/>
    <col min="19" max="19" width="1.42578125" customWidth="1"/>
    <col min="20" max="20" width="3.140625" style="1" customWidth="1"/>
    <col min="21" max="21" width="1.42578125" customWidth="1"/>
    <col min="22" max="22" width="3.28515625" customWidth="1"/>
    <col min="23" max="23" width="1.140625" customWidth="1"/>
    <col min="24" max="24" width="3.42578125" customWidth="1"/>
    <col min="25" max="25" width="1.28515625" customWidth="1"/>
    <col min="26" max="26" width="3.42578125" customWidth="1"/>
    <col min="27" max="27" width="1.5703125" customWidth="1"/>
    <col min="28" max="28" width="4.140625" customWidth="1"/>
    <col min="29" max="29" width="1.28515625" customWidth="1"/>
    <col min="30" max="30" width="4.140625" customWidth="1"/>
    <col min="31" max="31" width="1.28515625" customWidth="1"/>
    <col min="32" max="32" width="3.7109375" customWidth="1"/>
    <col min="33" max="33" width="1.42578125" customWidth="1"/>
    <col min="34" max="34" width="4.140625" customWidth="1"/>
    <col min="35" max="35" width="1.42578125" customWidth="1"/>
    <col min="36" max="36" width="4.85546875" customWidth="1"/>
  </cols>
  <sheetData>
    <row r="1" spans="1:36">
      <c r="B1" s="48">
        <v>0.60486111111111118</v>
      </c>
      <c r="C1" s="49"/>
      <c r="F1" s="49">
        <v>4.1666666666666664E-2</v>
      </c>
      <c r="H1" s="2">
        <v>2021</v>
      </c>
      <c r="L1" s="49">
        <v>6.9444444444444447E-4</v>
      </c>
      <c r="M1" s="2" t="s">
        <v>0</v>
      </c>
      <c r="N1">
        <v>14.4</v>
      </c>
      <c r="O1" s="75" t="s">
        <v>1</v>
      </c>
      <c r="P1" s="75"/>
      <c r="Q1" s="75"/>
      <c r="S1" s="76" t="s">
        <v>2</v>
      </c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</row>
    <row r="2" spans="1:36" s="5" customFormat="1" ht="38.25" customHeight="1">
      <c r="A2" s="74" t="s">
        <v>3</v>
      </c>
      <c r="B2" s="50" t="s">
        <v>4</v>
      </c>
      <c r="C2" s="74" t="s">
        <v>5</v>
      </c>
      <c r="D2" s="74" t="s">
        <v>6</v>
      </c>
      <c r="E2" s="74" t="s">
        <v>7</v>
      </c>
      <c r="F2" s="74" t="s">
        <v>8</v>
      </c>
      <c r="G2" s="74" t="s">
        <v>9</v>
      </c>
      <c r="H2" s="74" t="s">
        <v>10</v>
      </c>
      <c r="I2" s="74" t="s">
        <v>11</v>
      </c>
      <c r="J2" s="74" t="s">
        <v>12</v>
      </c>
      <c r="K2" s="74" t="s">
        <v>13</v>
      </c>
      <c r="L2" s="74" t="s">
        <v>14</v>
      </c>
      <c r="M2" s="74" t="s">
        <v>15</v>
      </c>
      <c r="N2" s="74" t="s">
        <v>16</v>
      </c>
      <c r="O2" s="74" t="s">
        <v>17</v>
      </c>
      <c r="P2" s="74"/>
      <c r="Q2" s="74" t="s">
        <v>18</v>
      </c>
      <c r="S2" s="51"/>
      <c r="T2" s="36" t="s">
        <v>19</v>
      </c>
      <c r="V2" s="74" t="s">
        <v>20</v>
      </c>
      <c r="W2" s="52"/>
      <c r="X2" s="74" t="s">
        <v>21</v>
      </c>
      <c r="Y2" s="52"/>
      <c r="Z2" s="74" t="s">
        <v>22</v>
      </c>
      <c r="AA2" s="52"/>
      <c r="AB2" s="74" t="s">
        <v>23</v>
      </c>
      <c r="AC2" s="52"/>
      <c r="AD2" s="74" t="s">
        <v>24</v>
      </c>
      <c r="AE2" s="52"/>
      <c r="AF2" s="74" t="s">
        <v>25</v>
      </c>
      <c r="AG2" s="52"/>
      <c r="AH2" s="74" t="s">
        <v>26</v>
      </c>
      <c r="AI2" s="53"/>
      <c r="AJ2" s="36" t="s">
        <v>27</v>
      </c>
    </row>
    <row r="3" spans="1:36" ht="24.95" customHeight="1">
      <c r="A3" s="7">
        <v>20</v>
      </c>
      <c r="B3" s="54">
        <v>0.61805555555555558</v>
      </c>
      <c r="C3" s="55" t="str">
        <f>INSCRIPTIONS!E22</f>
        <v>LIMONE</v>
      </c>
      <c r="D3" s="55" t="str">
        <f>INSCRIPTIONS!F22</f>
        <v>Maxime</v>
      </c>
      <c r="E3" s="55" t="str">
        <f>INSCRIPTIONS!G22</f>
        <v>CVAC VIENNE</v>
      </c>
      <c r="F3" s="55" t="str">
        <f>INSCRIPTIONS!H22</f>
        <v>FFC</v>
      </c>
      <c r="G3" s="55" t="str">
        <f>INSCRIPTIONS!I22</f>
        <v>38</v>
      </c>
      <c r="H3" s="55">
        <f>INSCRIPTIONS!J22</f>
        <v>1995</v>
      </c>
      <c r="I3" s="55" t="str">
        <f>INSCRIPTIONS!K22</f>
        <v>M</v>
      </c>
      <c r="J3" s="15">
        <f t="shared" ref="J3:J103" si="0">IF(H3&gt;0,H$1-H3,"")</f>
        <v>26</v>
      </c>
      <c r="K3" s="16" t="str">
        <f t="shared" ref="K3:K103" si="1">IF(I3="F","A",IF(J3&lt;15,"J",IF(J3&lt;17,"B",IF(J3&lt;19,"C",IF(J3&lt;40,"D",IF(J3&lt;50,"E",IF(J3&lt;60,"F",IF(J3&lt;70,"G","H"))))))))</f>
        <v>D</v>
      </c>
      <c r="L3" s="56">
        <v>3.2164351851851854E-2</v>
      </c>
      <c r="M3" s="57">
        <f t="shared" ref="M3:M103" si="2">IF(L3&gt;0,(L3+$B$1)-(B3+$L$1),"")</f>
        <v>1.8275462962963007E-2</v>
      </c>
      <c r="N3" s="58">
        <f t="shared" ref="N3:N103" si="3">IF(L3&gt;0,$N$1/M3*$F$1,"")</f>
        <v>32.830905636478704</v>
      </c>
      <c r="O3" s="59">
        <f t="shared" ref="O3:O103" si="4">IF(L3&gt;0,RANK(N3,$N$3:$N$103,""=0),"")</f>
        <v>1</v>
      </c>
      <c r="P3" s="60" t="str">
        <f t="shared" ref="P3:P103" si="5">IF(J3&lt;17,$N3,"")</f>
        <v/>
      </c>
      <c r="Q3" s="59" t="str">
        <f t="shared" ref="Q3:Q103" si="6">IF(L3="","",IF($J3&lt;17,RANK(P3,$P$3:$P$122,""=0),""))</f>
        <v/>
      </c>
      <c r="S3" s="61" t="str">
        <f t="shared" ref="S3:S103" si="7">IF($K3="j",$N3,"")</f>
        <v/>
      </c>
      <c r="T3" s="62" t="str">
        <f t="shared" ref="T3:T103" si="8">IF(L3="","",IF($K3="J",RANK(S3,$S$3:$S$103,""=0),""))</f>
        <v/>
      </c>
      <c r="U3" t="str">
        <f t="shared" ref="U3:U103" si="9">IF($K3="b",$N3,"")</f>
        <v/>
      </c>
      <c r="V3" s="62" t="str">
        <f t="shared" ref="V3:V103" si="10">IF(L3="","",IF($K3="B",RANK(U3,$U$3:$U$122,""=0),""))</f>
        <v/>
      </c>
      <c r="W3" s="63" t="str">
        <f t="shared" ref="W3:W103" si="11">IF($K3="c",$N3,"")</f>
        <v/>
      </c>
      <c r="X3" s="62" t="str">
        <f t="shared" ref="X3:X103" si="12">IF(L3="","",IF($K3="C",RANK(W3,$W$3:$W$122,""=0),""))</f>
        <v/>
      </c>
      <c r="Y3">
        <f t="shared" ref="Y3:Y103" si="13">IF($K3="d",$N3,"")</f>
        <v>32.830905636478704</v>
      </c>
      <c r="Z3" s="62">
        <f t="shared" ref="Z3:Z103" si="14">IF(N3="","",IF($K3="D",RANK(Y3,$Y$3:$Y$103,""=0),""))</f>
        <v>1</v>
      </c>
      <c r="AA3" s="63" t="str">
        <f t="shared" ref="AA3:AA103" si="15">IF($K3="e",$N3,"")</f>
        <v/>
      </c>
      <c r="AB3" s="62" t="str">
        <f t="shared" ref="AB3:AB103" si="16">IF(L3="","",IF($K3="E",RANK(AA3,$AA$3:$AA$103,""=0),""))</f>
        <v/>
      </c>
      <c r="AC3" s="63" t="str">
        <f t="shared" ref="AC3:AC103" si="17">IF($K3="f",$N3,"")</f>
        <v/>
      </c>
      <c r="AD3" s="62" t="str">
        <f t="shared" ref="AD3:AD103" si="18">IF(L3="","",IF($K3="F",RANK(AC3,$AC$3:$AC$103,""=0),""))</f>
        <v/>
      </c>
      <c r="AE3" s="63" t="str">
        <f t="shared" ref="AE3:AE103" si="19">IF($K3="g",$N3,"")</f>
        <v/>
      </c>
      <c r="AF3" s="62" t="str">
        <f t="shared" ref="AF3:AF103" si="20">IF(L3="","",IF($K3="G",RANK(AE3,$AE$3:$AE$103,""=0),""))</f>
        <v/>
      </c>
      <c r="AG3" s="63" t="str">
        <f t="shared" ref="AG3:AG103" si="21">IF($K3="h",$N3,"")</f>
        <v/>
      </c>
      <c r="AH3" s="62" t="str">
        <f t="shared" ref="AH3:AH103" si="22">IF(L3="","",IF($K3="H",RANK(AG3,$AG$3:$AG$103,""=0),""))</f>
        <v/>
      </c>
      <c r="AI3" s="63" t="str">
        <f t="shared" ref="AI3:AI103" si="23">IF($K3="A",$N3,"")</f>
        <v/>
      </c>
      <c r="AJ3" s="62" t="str">
        <f t="shared" ref="AJ3:AJ67" si="24">IF(L3="","",IF($K3="A",RANK(AI3,$AI3:$AI$103,""=0),""))</f>
        <v/>
      </c>
    </row>
    <row r="4" spans="1:36" ht="24.95" customHeight="1">
      <c r="A4" s="7">
        <v>4</v>
      </c>
      <c r="B4" s="54">
        <v>0.6069444444444444</v>
      </c>
      <c r="C4" s="55" t="str">
        <f>INSCRIPTIONS!E6</f>
        <v>CHEYTION</v>
      </c>
      <c r="D4" s="55" t="str">
        <f>INSCRIPTIONS!F6</f>
        <v>Antony</v>
      </c>
      <c r="E4" s="55" t="str">
        <f>INSCRIPTIONS!G6</f>
        <v>Vélo-Club LE CHEYLARD</v>
      </c>
      <c r="F4" s="55" t="str">
        <f>INSCRIPTIONS!H6</f>
        <v>FFC</v>
      </c>
      <c r="G4" s="55" t="str">
        <f>INSCRIPTIONS!I6</f>
        <v>07</v>
      </c>
      <c r="H4" s="55">
        <f>INSCRIPTIONS!J6</f>
        <v>1975</v>
      </c>
      <c r="I4" s="55" t="str">
        <f>INSCRIPTIONS!K6</f>
        <v>M</v>
      </c>
      <c r="J4" s="14">
        <f t="shared" si="0"/>
        <v>46</v>
      </c>
      <c r="K4" s="64" t="str">
        <f t="shared" si="1"/>
        <v>E</v>
      </c>
      <c r="L4" s="65">
        <v>2.1689814814814815E-2</v>
      </c>
      <c r="M4" s="66">
        <f t="shared" si="2"/>
        <v>1.8912037037037144E-2</v>
      </c>
      <c r="N4" s="67">
        <f t="shared" si="3"/>
        <v>31.725826193390276</v>
      </c>
      <c r="O4" s="68">
        <f t="shared" si="4"/>
        <v>2</v>
      </c>
      <c r="P4" s="69" t="str">
        <f t="shared" si="5"/>
        <v/>
      </c>
      <c r="Q4" s="68" t="str">
        <f t="shared" si="6"/>
        <v/>
      </c>
      <c r="S4" s="61" t="str">
        <f t="shared" si="7"/>
        <v/>
      </c>
      <c r="T4" s="62" t="str">
        <f t="shared" si="8"/>
        <v/>
      </c>
      <c r="U4" t="str">
        <f t="shared" si="9"/>
        <v/>
      </c>
      <c r="V4" s="62" t="str">
        <f t="shared" si="10"/>
        <v/>
      </c>
      <c r="W4" s="63" t="str">
        <f t="shared" si="11"/>
        <v/>
      </c>
      <c r="X4" s="62" t="str">
        <f t="shared" si="12"/>
        <v/>
      </c>
      <c r="Y4" t="str">
        <f t="shared" si="13"/>
        <v/>
      </c>
      <c r="Z4" s="62" t="str">
        <f t="shared" si="14"/>
        <v/>
      </c>
      <c r="AA4" s="63">
        <f t="shared" si="15"/>
        <v>31.725826193390276</v>
      </c>
      <c r="AB4" s="62">
        <f t="shared" si="16"/>
        <v>1</v>
      </c>
      <c r="AC4" s="63" t="str">
        <f t="shared" si="17"/>
        <v/>
      </c>
      <c r="AD4" s="62" t="str">
        <f t="shared" si="18"/>
        <v/>
      </c>
      <c r="AE4" s="63" t="str">
        <f t="shared" si="19"/>
        <v/>
      </c>
      <c r="AF4" s="62" t="str">
        <f t="shared" si="20"/>
        <v/>
      </c>
      <c r="AG4" s="63" t="str">
        <f t="shared" si="21"/>
        <v/>
      </c>
      <c r="AH4" s="62" t="str">
        <f t="shared" si="22"/>
        <v/>
      </c>
      <c r="AI4" s="63" t="str">
        <f t="shared" si="23"/>
        <v/>
      </c>
      <c r="AJ4" s="62" t="str">
        <f t="shared" si="24"/>
        <v/>
      </c>
    </row>
    <row r="5" spans="1:36" ht="24.95" customHeight="1">
      <c r="A5" s="7">
        <v>69</v>
      </c>
      <c r="B5" s="54">
        <v>0.65208333333333335</v>
      </c>
      <c r="C5" s="55" t="str">
        <f>INSCRIPTIONS!E75</f>
        <v>BUISSON</v>
      </c>
      <c r="D5" s="55" t="str">
        <f>INSCRIPTIONS!F75</f>
        <v>Hugo</v>
      </c>
      <c r="E5" s="55" t="str">
        <f>INSCRIPTIONS!G75</f>
        <v>Ecole des Grimpeurs</v>
      </c>
      <c r="F5" s="55" t="str">
        <f>INSCRIPTIONS!H75</f>
        <v>FFC</v>
      </c>
      <c r="G5" s="55">
        <f>INSCRIPTIONS!I75</f>
        <v>38</v>
      </c>
      <c r="H5" s="55">
        <f>INSCRIPTIONS!J75</f>
        <v>2000</v>
      </c>
      <c r="I5" s="55">
        <f>INSCRIPTIONS!K75</f>
        <v>0</v>
      </c>
      <c r="J5" s="14">
        <f t="shared" si="0"/>
        <v>21</v>
      </c>
      <c r="K5" s="64" t="str">
        <f t="shared" si="1"/>
        <v>D</v>
      </c>
      <c r="L5" s="65">
        <v>6.7060185185185181E-2</v>
      </c>
      <c r="M5" s="66">
        <f t="shared" si="2"/>
        <v>1.9143518518518587E-2</v>
      </c>
      <c r="N5" s="67">
        <f t="shared" si="3"/>
        <v>31.342200725513791</v>
      </c>
      <c r="O5" s="68">
        <f t="shared" si="4"/>
        <v>3</v>
      </c>
      <c r="P5" s="69" t="str">
        <f t="shared" si="5"/>
        <v/>
      </c>
      <c r="Q5" s="68" t="str">
        <f t="shared" si="6"/>
        <v/>
      </c>
      <c r="S5" s="61" t="str">
        <f t="shared" si="7"/>
        <v/>
      </c>
      <c r="T5" s="62" t="str">
        <f t="shared" si="8"/>
        <v/>
      </c>
      <c r="U5" t="str">
        <f t="shared" si="9"/>
        <v/>
      </c>
      <c r="V5" s="62" t="str">
        <f t="shared" si="10"/>
        <v/>
      </c>
      <c r="W5" s="63" t="str">
        <f t="shared" si="11"/>
        <v/>
      </c>
      <c r="X5" s="62" t="str">
        <f t="shared" si="12"/>
        <v/>
      </c>
      <c r="Y5">
        <f t="shared" si="13"/>
        <v>31.342200725513791</v>
      </c>
      <c r="Z5" s="62">
        <f t="shared" si="14"/>
        <v>2</v>
      </c>
      <c r="AA5" s="63" t="str">
        <f t="shared" si="15"/>
        <v/>
      </c>
      <c r="AB5" s="62" t="str">
        <f t="shared" si="16"/>
        <v/>
      </c>
      <c r="AC5" s="63" t="str">
        <f t="shared" si="17"/>
        <v/>
      </c>
      <c r="AD5" s="62" t="str">
        <f t="shared" si="18"/>
        <v/>
      </c>
      <c r="AE5" s="63" t="str">
        <f t="shared" si="19"/>
        <v/>
      </c>
      <c r="AF5" s="62" t="str">
        <f t="shared" si="20"/>
        <v/>
      </c>
      <c r="AG5" s="63" t="str">
        <f t="shared" si="21"/>
        <v/>
      </c>
      <c r="AH5" s="62" t="str">
        <f t="shared" si="22"/>
        <v/>
      </c>
      <c r="AI5" s="63" t="str">
        <f t="shared" si="23"/>
        <v/>
      </c>
      <c r="AJ5" s="62" t="str">
        <f t="shared" si="24"/>
        <v/>
      </c>
    </row>
    <row r="6" spans="1:36" ht="24.95" customHeight="1">
      <c r="A6" s="7">
        <v>60</v>
      </c>
      <c r="B6" s="54">
        <v>0.64583333333333337</v>
      </c>
      <c r="C6" s="55" t="str">
        <f>INSCRIPTIONS!E65</f>
        <v>DUPOUY</v>
      </c>
      <c r="D6" s="55" t="str">
        <f>INSCRIPTIONS!F65</f>
        <v>Jérôme</v>
      </c>
      <c r="E6" s="55" t="str">
        <f>INSCRIPTIONS!G65</f>
        <v>VC GLEIZE-LIMAS</v>
      </c>
      <c r="F6" s="55" t="str">
        <f>INSCRIPTIONS!H65</f>
        <v>FSGT</v>
      </c>
      <c r="G6" s="55" t="str">
        <f>INSCRIPTIONS!I65</f>
        <v>69</v>
      </c>
      <c r="H6" s="55">
        <f>INSCRIPTIONS!J65</f>
        <v>1979</v>
      </c>
      <c r="I6" s="55" t="str">
        <f>INSCRIPTIONS!K65</f>
        <v>M</v>
      </c>
      <c r="J6" s="14">
        <f t="shared" si="0"/>
        <v>42</v>
      </c>
      <c r="K6" s="64" t="str">
        <f t="shared" si="1"/>
        <v>E</v>
      </c>
      <c r="L6" s="65">
        <v>6.084490740740741E-2</v>
      </c>
      <c r="M6" s="66">
        <f t="shared" si="2"/>
        <v>1.9178240740740815E-2</v>
      </c>
      <c r="N6" s="67">
        <f t="shared" si="3"/>
        <v>31.285455642727701</v>
      </c>
      <c r="O6" s="68">
        <f t="shared" si="4"/>
        <v>4</v>
      </c>
      <c r="P6" s="69" t="str">
        <f t="shared" si="5"/>
        <v/>
      </c>
      <c r="Q6" s="68" t="str">
        <f t="shared" si="6"/>
        <v/>
      </c>
      <c r="S6" s="61" t="str">
        <f t="shared" si="7"/>
        <v/>
      </c>
      <c r="T6" s="62" t="str">
        <f t="shared" si="8"/>
        <v/>
      </c>
      <c r="U6" t="str">
        <f t="shared" si="9"/>
        <v/>
      </c>
      <c r="V6" s="62" t="str">
        <f t="shared" si="10"/>
        <v/>
      </c>
      <c r="W6" s="63" t="str">
        <f t="shared" si="11"/>
        <v/>
      </c>
      <c r="X6" s="62" t="str">
        <f t="shared" si="12"/>
        <v/>
      </c>
      <c r="Y6" t="str">
        <f t="shared" si="13"/>
        <v/>
      </c>
      <c r="Z6" s="62" t="str">
        <f t="shared" si="14"/>
        <v/>
      </c>
      <c r="AA6" s="63">
        <f t="shared" si="15"/>
        <v>31.285455642727701</v>
      </c>
      <c r="AB6" s="62">
        <f t="shared" si="16"/>
        <v>2</v>
      </c>
      <c r="AC6" s="63" t="str">
        <f t="shared" si="17"/>
        <v/>
      </c>
      <c r="AD6" s="62" t="str">
        <f t="shared" si="18"/>
        <v/>
      </c>
      <c r="AE6" s="63" t="str">
        <f t="shared" si="19"/>
        <v/>
      </c>
      <c r="AF6" s="62" t="str">
        <f t="shared" si="20"/>
        <v/>
      </c>
      <c r="AG6" s="63" t="str">
        <f t="shared" si="21"/>
        <v/>
      </c>
      <c r="AH6" s="62" t="str">
        <f t="shared" si="22"/>
        <v/>
      </c>
      <c r="AI6" s="63" t="str">
        <f t="shared" si="23"/>
        <v/>
      </c>
      <c r="AJ6" s="62" t="str">
        <f t="shared" si="24"/>
        <v/>
      </c>
    </row>
    <row r="7" spans="1:36" ht="24.95" customHeight="1">
      <c r="A7" s="7">
        <v>34</v>
      </c>
      <c r="B7" s="54">
        <v>0.62777777777777777</v>
      </c>
      <c r="C7" s="55" t="str">
        <f>INSCRIPTIONS!E37</f>
        <v>BERCHET</v>
      </c>
      <c r="D7" s="55" t="str">
        <f>INSCRIPTIONS!F37</f>
        <v>Rémi</v>
      </c>
      <c r="E7" s="55" t="str">
        <f>INSCRIPTIONS!G37</f>
        <v>ECD OULLINS</v>
      </c>
      <c r="F7" s="55" t="str">
        <f>INSCRIPTIONS!H37</f>
        <v>FFC</v>
      </c>
      <c r="G7" s="55" t="str">
        <f>INSCRIPTIONS!I37</f>
        <v>69</v>
      </c>
      <c r="H7" s="55">
        <f>INSCRIPTIONS!J37</f>
        <v>1990</v>
      </c>
      <c r="I7" s="55" t="str">
        <f>INSCRIPTIONS!K37</f>
        <v>M</v>
      </c>
      <c r="J7" s="14">
        <f t="shared" si="0"/>
        <v>31</v>
      </c>
      <c r="K7" s="64" t="str">
        <f t="shared" si="1"/>
        <v>D</v>
      </c>
      <c r="L7" s="65">
        <v>4.280092592592593E-2</v>
      </c>
      <c r="M7" s="66">
        <f t="shared" si="2"/>
        <v>1.9189814814814854E-2</v>
      </c>
      <c r="N7" s="67">
        <f t="shared" si="3"/>
        <v>31.266586248492093</v>
      </c>
      <c r="O7" s="68">
        <f t="shared" si="4"/>
        <v>5</v>
      </c>
      <c r="P7" s="69" t="str">
        <f t="shared" si="5"/>
        <v/>
      </c>
      <c r="Q7" s="68" t="str">
        <f t="shared" si="6"/>
        <v/>
      </c>
      <c r="S7" s="61" t="str">
        <f t="shared" si="7"/>
        <v/>
      </c>
      <c r="T7" s="62" t="str">
        <f t="shared" si="8"/>
        <v/>
      </c>
      <c r="U7" t="str">
        <f t="shared" si="9"/>
        <v/>
      </c>
      <c r="V7" s="62" t="str">
        <f t="shared" si="10"/>
        <v/>
      </c>
      <c r="W7" s="63" t="str">
        <f t="shared" si="11"/>
        <v/>
      </c>
      <c r="X7" s="62" t="str">
        <f t="shared" si="12"/>
        <v/>
      </c>
      <c r="Y7">
        <f t="shared" si="13"/>
        <v>31.266586248492093</v>
      </c>
      <c r="Z7" s="62">
        <f t="shared" si="14"/>
        <v>3</v>
      </c>
      <c r="AA7" s="63" t="str">
        <f t="shared" si="15"/>
        <v/>
      </c>
      <c r="AB7" s="62" t="str">
        <f t="shared" si="16"/>
        <v/>
      </c>
      <c r="AC7" s="63" t="str">
        <f t="shared" si="17"/>
        <v/>
      </c>
      <c r="AD7" s="62" t="str">
        <f t="shared" si="18"/>
        <v/>
      </c>
      <c r="AE7" s="63" t="str">
        <f t="shared" si="19"/>
        <v/>
      </c>
      <c r="AF7" s="62" t="str">
        <f t="shared" si="20"/>
        <v/>
      </c>
      <c r="AG7" s="63" t="str">
        <f t="shared" si="21"/>
        <v/>
      </c>
      <c r="AH7" s="62" t="str">
        <f t="shared" si="22"/>
        <v/>
      </c>
      <c r="AI7" s="63" t="str">
        <f t="shared" si="23"/>
        <v/>
      </c>
      <c r="AJ7" s="62" t="str">
        <f t="shared" si="24"/>
        <v/>
      </c>
    </row>
    <row r="8" spans="1:36" ht="24.95" customHeight="1">
      <c r="A8" s="7">
        <v>58</v>
      </c>
      <c r="B8" s="54">
        <v>0.64444444444444449</v>
      </c>
      <c r="C8" s="55" t="str">
        <f>INSCRIPTIONS!E63</f>
        <v>LACAILLE</v>
      </c>
      <c r="D8" s="55" t="str">
        <f>INSCRIPTIONS!F63</f>
        <v>Alban</v>
      </c>
      <c r="E8" s="55" t="str">
        <f>INSCRIPTIONS!G63</f>
        <v>AC LYON VAISE</v>
      </c>
      <c r="F8" s="55" t="str">
        <f>INSCRIPTIONS!H63</f>
        <v>FFC</v>
      </c>
      <c r="G8" s="55" t="str">
        <f>INSCRIPTIONS!I63</f>
        <v>69</v>
      </c>
      <c r="H8" s="55">
        <f>INSCRIPTIONS!J63</f>
        <v>1998</v>
      </c>
      <c r="I8" s="55" t="str">
        <f>INSCRIPTIONS!K63</f>
        <v>M</v>
      </c>
      <c r="J8" s="14">
        <f t="shared" si="0"/>
        <v>23</v>
      </c>
      <c r="K8" s="64" t="str">
        <f t="shared" si="1"/>
        <v>D</v>
      </c>
      <c r="L8" s="65">
        <v>5.9641203703703703E-2</v>
      </c>
      <c r="M8" s="66">
        <f t="shared" si="2"/>
        <v>1.9363425925925992E-2</v>
      </c>
      <c r="N8" s="67">
        <f t="shared" si="3"/>
        <v>30.986252241482262</v>
      </c>
      <c r="O8" s="68">
        <f t="shared" si="4"/>
        <v>6</v>
      </c>
      <c r="P8" s="69" t="str">
        <f t="shared" si="5"/>
        <v/>
      </c>
      <c r="Q8" s="68" t="str">
        <f t="shared" si="6"/>
        <v/>
      </c>
      <c r="S8" s="61" t="str">
        <f t="shared" si="7"/>
        <v/>
      </c>
      <c r="T8" s="62" t="str">
        <f t="shared" si="8"/>
        <v/>
      </c>
      <c r="U8" t="str">
        <f t="shared" si="9"/>
        <v/>
      </c>
      <c r="V8" s="62" t="str">
        <f t="shared" si="10"/>
        <v/>
      </c>
      <c r="W8" s="63" t="str">
        <f t="shared" si="11"/>
        <v/>
      </c>
      <c r="X8" s="62" t="str">
        <f t="shared" si="12"/>
        <v/>
      </c>
      <c r="Y8">
        <f t="shared" si="13"/>
        <v>30.986252241482262</v>
      </c>
      <c r="Z8" s="62">
        <f t="shared" si="14"/>
        <v>4</v>
      </c>
      <c r="AA8" s="63" t="str">
        <f t="shared" si="15"/>
        <v/>
      </c>
      <c r="AB8" s="62" t="str">
        <f t="shared" si="16"/>
        <v/>
      </c>
      <c r="AC8" s="63" t="str">
        <f t="shared" si="17"/>
        <v/>
      </c>
      <c r="AD8" s="62" t="str">
        <f t="shared" si="18"/>
        <v/>
      </c>
      <c r="AE8" s="63" t="str">
        <f t="shared" si="19"/>
        <v/>
      </c>
      <c r="AF8" s="62" t="str">
        <f t="shared" si="20"/>
        <v/>
      </c>
      <c r="AG8" s="63" t="str">
        <f t="shared" si="21"/>
        <v/>
      </c>
      <c r="AH8" s="62" t="str">
        <f t="shared" si="22"/>
        <v/>
      </c>
      <c r="AI8" s="63" t="str">
        <f t="shared" si="23"/>
        <v/>
      </c>
      <c r="AJ8" s="62" t="str">
        <f t="shared" si="24"/>
        <v/>
      </c>
    </row>
    <row r="9" spans="1:36" ht="24.95" customHeight="1">
      <c r="A9" s="7">
        <v>22</v>
      </c>
      <c r="B9" s="54">
        <v>0.61944444444444446</v>
      </c>
      <c r="C9" s="55" t="str">
        <f>INSCRIPTIONS!E25</f>
        <v>LEDAC</v>
      </c>
      <c r="D9" s="55" t="str">
        <f>INSCRIPTIONS!F25</f>
        <v>Pierre</v>
      </c>
      <c r="E9" s="55" t="str">
        <f>INSCRIPTIONS!G25</f>
        <v>LA TRONCHE Vélo Sport</v>
      </c>
      <c r="F9" s="55" t="str">
        <f>INSCRIPTIONS!H25</f>
        <v>UFOLEP</v>
      </c>
      <c r="G9" s="55" t="str">
        <f>INSCRIPTIONS!I25</f>
        <v>38</v>
      </c>
      <c r="H9" s="55">
        <f>INSCRIPTIONS!J25</f>
        <v>1969</v>
      </c>
      <c r="I9" s="55" t="str">
        <f>INSCRIPTIONS!K25</f>
        <v>M</v>
      </c>
      <c r="J9" s="14">
        <f t="shared" si="0"/>
        <v>52</v>
      </c>
      <c r="K9" s="64" t="str">
        <f t="shared" si="1"/>
        <v>F</v>
      </c>
      <c r="L9" s="65">
        <v>3.5289351851851856E-2</v>
      </c>
      <c r="M9" s="66">
        <f t="shared" si="2"/>
        <v>2.0011574074074168E-2</v>
      </c>
      <c r="N9" s="67">
        <f t="shared" si="3"/>
        <v>29.982648930017209</v>
      </c>
      <c r="O9" s="68">
        <f t="shared" si="4"/>
        <v>7</v>
      </c>
      <c r="P9" s="69" t="str">
        <f t="shared" si="5"/>
        <v/>
      </c>
      <c r="Q9" s="68" t="str">
        <f t="shared" si="6"/>
        <v/>
      </c>
      <c r="S9" s="61" t="str">
        <f t="shared" si="7"/>
        <v/>
      </c>
      <c r="T9" s="62" t="str">
        <f t="shared" si="8"/>
        <v/>
      </c>
      <c r="U9" t="str">
        <f t="shared" si="9"/>
        <v/>
      </c>
      <c r="V9" s="62" t="str">
        <f t="shared" si="10"/>
        <v/>
      </c>
      <c r="W9" s="63" t="str">
        <f t="shared" si="11"/>
        <v/>
      </c>
      <c r="X9" s="62" t="str">
        <f t="shared" si="12"/>
        <v/>
      </c>
      <c r="Y9" t="str">
        <f t="shared" si="13"/>
        <v/>
      </c>
      <c r="Z9" s="62" t="str">
        <f t="shared" si="14"/>
        <v/>
      </c>
      <c r="AA9" s="63" t="str">
        <f t="shared" si="15"/>
        <v/>
      </c>
      <c r="AB9" s="62" t="str">
        <f t="shared" si="16"/>
        <v/>
      </c>
      <c r="AC9" s="63">
        <f t="shared" si="17"/>
        <v>29.982648930017209</v>
      </c>
      <c r="AD9" s="62">
        <f t="shared" si="18"/>
        <v>1</v>
      </c>
      <c r="AE9" s="63" t="str">
        <f t="shared" si="19"/>
        <v/>
      </c>
      <c r="AF9" s="62" t="str">
        <f t="shared" si="20"/>
        <v/>
      </c>
      <c r="AG9" s="63" t="str">
        <f t="shared" si="21"/>
        <v/>
      </c>
      <c r="AH9" s="62" t="str">
        <f t="shared" si="22"/>
        <v/>
      </c>
      <c r="AI9" s="63" t="str">
        <f t="shared" si="23"/>
        <v/>
      </c>
      <c r="AJ9" s="62" t="str">
        <f t="shared" si="24"/>
        <v/>
      </c>
    </row>
    <row r="10" spans="1:36" ht="24.95" customHeight="1">
      <c r="A10" s="7">
        <v>30</v>
      </c>
      <c r="B10" s="54">
        <v>0.625</v>
      </c>
      <c r="C10" s="55" t="str">
        <f>INSCRIPTIONS!E33</f>
        <v>PELLEGRIN</v>
      </c>
      <c r="D10" s="55" t="str">
        <f>INSCRIPTIONS!F33</f>
        <v>Aloïs</v>
      </c>
      <c r="E10" s="55" t="str">
        <f>INSCRIPTIONS!G33</f>
        <v>ST VULBAS Vélo-Sport</v>
      </c>
      <c r="F10" s="55" t="str">
        <f>INSCRIPTIONS!H33</f>
        <v>FFC</v>
      </c>
      <c r="G10" s="55" t="str">
        <f>INSCRIPTIONS!I33</f>
        <v>01</v>
      </c>
      <c r="H10" s="55">
        <f>INSCRIPTIONS!J33</f>
        <v>1992</v>
      </c>
      <c r="I10" s="55" t="str">
        <f>INSCRIPTIONS!K33</f>
        <v>M</v>
      </c>
      <c r="J10" s="14">
        <f t="shared" si="0"/>
        <v>29</v>
      </c>
      <c r="K10" s="13" t="str">
        <f t="shared" si="1"/>
        <v>D</v>
      </c>
      <c r="L10" s="65">
        <v>4.1145833333333333E-2</v>
      </c>
      <c r="M10" s="66">
        <f t="shared" si="2"/>
        <v>2.0312500000000067E-2</v>
      </c>
      <c r="N10" s="67">
        <f t="shared" si="3"/>
        <v>29.538461538461441</v>
      </c>
      <c r="O10" s="68">
        <f t="shared" si="4"/>
        <v>8</v>
      </c>
      <c r="P10" s="69" t="str">
        <f t="shared" si="5"/>
        <v/>
      </c>
      <c r="Q10" s="68" t="str">
        <f t="shared" si="6"/>
        <v/>
      </c>
      <c r="S10" s="61" t="str">
        <f t="shared" si="7"/>
        <v/>
      </c>
      <c r="T10" s="62" t="str">
        <f t="shared" si="8"/>
        <v/>
      </c>
      <c r="U10" t="str">
        <f t="shared" si="9"/>
        <v/>
      </c>
      <c r="V10" s="62" t="str">
        <f t="shared" si="10"/>
        <v/>
      </c>
      <c r="W10" s="63" t="str">
        <f t="shared" si="11"/>
        <v/>
      </c>
      <c r="X10" s="62" t="str">
        <f t="shared" si="12"/>
        <v/>
      </c>
      <c r="Y10">
        <f t="shared" si="13"/>
        <v>29.538461538461441</v>
      </c>
      <c r="Z10" s="62">
        <f t="shared" si="14"/>
        <v>5</v>
      </c>
      <c r="AA10" s="63" t="str">
        <f t="shared" si="15"/>
        <v/>
      </c>
      <c r="AB10" s="62" t="str">
        <f t="shared" si="16"/>
        <v/>
      </c>
      <c r="AC10" s="63" t="str">
        <f t="shared" si="17"/>
        <v/>
      </c>
      <c r="AD10" s="62" t="str">
        <f t="shared" si="18"/>
        <v/>
      </c>
      <c r="AE10" s="63" t="str">
        <f t="shared" si="19"/>
        <v/>
      </c>
      <c r="AF10" s="62" t="str">
        <f t="shared" si="20"/>
        <v/>
      </c>
      <c r="AG10" s="63" t="str">
        <f t="shared" si="21"/>
        <v/>
      </c>
      <c r="AH10" s="62" t="str">
        <f t="shared" si="22"/>
        <v/>
      </c>
      <c r="AI10" s="63" t="str">
        <f t="shared" si="23"/>
        <v/>
      </c>
      <c r="AJ10" s="62" t="str">
        <f t="shared" si="24"/>
        <v/>
      </c>
    </row>
    <row r="11" spans="1:36" ht="24.95" customHeight="1">
      <c r="A11" s="7">
        <v>71</v>
      </c>
      <c r="B11" s="54">
        <v>0.65347222222222223</v>
      </c>
      <c r="C11" s="55" t="str">
        <f>INSCRIPTIONS!E77</f>
        <v>BRYERE</v>
      </c>
      <c r="D11" s="55" t="str">
        <f>INSCRIPTIONS!F77</f>
        <v>Adrien</v>
      </c>
      <c r="E11" s="55" t="str">
        <f>INSCRIPTIONS!G77</f>
        <v>Chambery Cyclisme competition</v>
      </c>
      <c r="F11" s="55" t="str">
        <f>INSCRIPTIONS!H77</f>
        <v>FFC</v>
      </c>
      <c r="G11" s="55">
        <f>INSCRIPTIONS!I77</f>
        <v>73</v>
      </c>
      <c r="H11" s="55">
        <f>INSCRIPTIONS!J77</f>
        <v>2001</v>
      </c>
      <c r="I11" s="55">
        <f>INSCRIPTIONS!K77</f>
        <v>0</v>
      </c>
      <c r="J11" s="14">
        <f t="shared" si="0"/>
        <v>20</v>
      </c>
      <c r="K11" s="13" t="str">
        <f t="shared" si="1"/>
        <v>D</v>
      </c>
      <c r="L11" s="65">
        <v>6.9710648148148147E-2</v>
      </c>
      <c r="M11" s="66">
        <f t="shared" si="2"/>
        <v>2.04050925925926E-2</v>
      </c>
      <c r="N11" s="67">
        <f t="shared" si="3"/>
        <v>29.404424276800899</v>
      </c>
      <c r="O11" s="68">
        <f t="shared" si="4"/>
        <v>9</v>
      </c>
      <c r="P11" s="69" t="str">
        <f t="shared" si="5"/>
        <v/>
      </c>
      <c r="Q11" s="68" t="str">
        <f t="shared" si="6"/>
        <v/>
      </c>
      <c r="S11" s="61" t="str">
        <f t="shared" si="7"/>
        <v/>
      </c>
      <c r="T11" s="62" t="str">
        <f t="shared" si="8"/>
        <v/>
      </c>
      <c r="U11" t="str">
        <f t="shared" si="9"/>
        <v/>
      </c>
      <c r="V11" s="62" t="str">
        <f t="shared" si="10"/>
        <v/>
      </c>
      <c r="W11" s="63" t="str">
        <f t="shared" si="11"/>
        <v/>
      </c>
      <c r="X11" s="62" t="str">
        <f t="shared" si="12"/>
        <v/>
      </c>
      <c r="Y11">
        <f t="shared" si="13"/>
        <v>29.404424276800899</v>
      </c>
      <c r="Z11" s="62">
        <f t="shared" si="14"/>
        <v>6</v>
      </c>
      <c r="AA11" s="63" t="str">
        <f t="shared" si="15"/>
        <v/>
      </c>
      <c r="AB11" s="62" t="str">
        <f t="shared" si="16"/>
        <v/>
      </c>
      <c r="AC11" s="63" t="str">
        <f t="shared" si="17"/>
        <v/>
      </c>
      <c r="AD11" s="62" t="str">
        <f t="shared" si="18"/>
        <v/>
      </c>
      <c r="AE11" s="63" t="str">
        <f t="shared" si="19"/>
        <v/>
      </c>
      <c r="AF11" s="62" t="str">
        <f t="shared" si="20"/>
        <v/>
      </c>
      <c r="AG11" s="63" t="str">
        <f t="shared" si="21"/>
        <v/>
      </c>
      <c r="AH11" s="62" t="str">
        <f t="shared" si="22"/>
        <v/>
      </c>
      <c r="AI11" s="63" t="str">
        <f t="shared" si="23"/>
        <v/>
      </c>
      <c r="AJ11" s="62" t="str">
        <f t="shared" si="24"/>
        <v/>
      </c>
    </row>
    <row r="12" spans="1:36" ht="24.95" customHeight="1">
      <c r="A12" s="7">
        <v>5</v>
      </c>
      <c r="B12" s="54">
        <v>0.60763888888888895</v>
      </c>
      <c r="C12" s="55" t="str">
        <f>INSCRIPTIONS!E7</f>
        <v>RIGAL</v>
      </c>
      <c r="D12" s="55" t="str">
        <f>INSCRIPTIONS!F7</f>
        <v>Ivan</v>
      </c>
      <c r="E12" s="55" t="str">
        <f>INSCRIPTIONS!G7</f>
        <v>VC FRANCHEVILLE</v>
      </c>
      <c r="F12" s="55" t="str">
        <f>INSCRIPTIONS!H7</f>
        <v>FSGT</v>
      </c>
      <c r="G12" s="55" t="str">
        <f>INSCRIPTIONS!I7</f>
        <v>69</v>
      </c>
      <c r="H12" s="55">
        <f>INSCRIPTIONS!J7</f>
        <v>1997</v>
      </c>
      <c r="I12" s="55" t="str">
        <f>INSCRIPTIONS!K7</f>
        <v>M</v>
      </c>
      <c r="J12" s="14">
        <f t="shared" si="0"/>
        <v>24</v>
      </c>
      <c r="K12" s="13" t="str">
        <f t="shared" si="1"/>
        <v>D</v>
      </c>
      <c r="L12" s="65">
        <v>2.4062500000000001E-2</v>
      </c>
      <c r="M12" s="66">
        <f t="shared" si="2"/>
        <v>2.0590277777777777E-2</v>
      </c>
      <c r="N12" s="67">
        <f t="shared" si="3"/>
        <v>29.139966273187184</v>
      </c>
      <c r="O12" s="68">
        <f t="shared" si="4"/>
        <v>10</v>
      </c>
      <c r="P12" s="69" t="str">
        <f t="shared" si="5"/>
        <v/>
      </c>
      <c r="Q12" s="68" t="str">
        <f t="shared" si="6"/>
        <v/>
      </c>
      <c r="S12" s="61" t="str">
        <f t="shared" si="7"/>
        <v/>
      </c>
      <c r="T12" s="62" t="str">
        <f t="shared" si="8"/>
        <v/>
      </c>
      <c r="U12" t="str">
        <f t="shared" si="9"/>
        <v/>
      </c>
      <c r="V12" s="62" t="str">
        <f t="shared" si="10"/>
        <v/>
      </c>
      <c r="W12" s="63" t="str">
        <f t="shared" si="11"/>
        <v/>
      </c>
      <c r="X12" s="62" t="str">
        <f t="shared" si="12"/>
        <v/>
      </c>
      <c r="Y12">
        <f t="shared" si="13"/>
        <v>29.139966273187184</v>
      </c>
      <c r="Z12" s="62">
        <f t="shared" si="14"/>
        <v>7</v>
      </c>
      <c r="AA12" s="63" t="str">
        <f t="shared" si="15"/>
        <v/>
      </c>
      <c r="AB12" s="62" t="str">
        <f t="shared" si="16"/>
        <v/>
      </c>
      <c r="AC12" s="63" t="str">
        <f t="shared" si="17"/>
        <v/>
      </c>
      <c r="AD12" s="62" t="str">
        <f t="shared" si="18"/>
        <v/>
      </c>
      <c r="AE12" s="63" t="str">
        <f t="shared" si="19"/>
        <v/>
      </c>
      <c r="AF12" s="62" t="str">
        <f t="shared" si="20"/>
        <v/>
      </c>
      <c r="AG12" s="63" t="str">
        <f t="shared" si="21"/>
        <v/>
      </c>
      <c r="AH12" s="62" t="str">
        <f t="shared" si="22"/>
        <v/>
      </c>
      <c r="AI12" s="63" t="str">
        <f t="shared" si="23"/>
        <v/>
      </c>
      <c r="AJ12" s="62" t="str">
        <f t="shared" si="24"/>
        <v/>
      </c>
    </row>
    <row r="13" spans="1:36" ht="24.95" customHeight="1">
      <c r="A13" s="7">
        <v>63</v>
      </c>
      <c r="B13" s="54">
        <v>0.6479166666666667</v>
      </c>
      <c r="C13" s="55" t="str">
        <f>INSCRIPTIONS!E69</f>
        <v>PERRIER</v>
      </c>
      <c r="D13" s="55" t="str">
        <f>INSCRIPTIONS!F69</f>
        <v>Thierry</v>
      </c>
      <c r="E13" s="55" t="str">
        <f>INSCRIPTIONS!G69</f>
        <v>VC FRANCHEVILLE</v>
      </c>
      <c r="F13" s="55" t="str">
        <f>INSCRIPTIONS!H69</f>
        <v>FSGT</v>
      </c>
      <c r="G13" s="55" t="str">
        <f>INSCRIPTIONS!I69</f>
        <v>69</v>
      </c>
      <c r="H13" s="55">
        <f>INSCRIPTIONS!J69</f>
        <v>1973</v>
      </c>
      <c r="I13" s="55" t="str">
        <f>INSCRIPTIONS!K69</f>
        <v>M</v>
      </c>
      <c r="J13" s="14">
        <f t="shared" si="0"/>
        <v>48</v>
      </c>
      <c r="K13" s="13" t="str">
        <f t="shared" si="1"/>
        <v>E</v>
      </c>
      <c r="L13" s="65">
        <v>6.446759259259259E-2</v>
      </c>
      <c r="M13" s="66">
        <f t="shared" si="2"/>
        <v>2.0717592592592649E-2</v>
      </c>
      <c r="N13" s="67">
        <f t="shared" si="3"/>
        <v>28.960893854748523</v>
      </c>
      <c r="O13" s="68">
        <f t="shared" si="4"/>
        <v>11</v>
      </c>
      <c r="P13" s="69" t="str">
        <f t="shared" si="5"/>
        <v/>
      </c>
      <c r="Q13" s="68" t="str">
        <f t="shared" si="6"/>
        <v/>
      </c>
      <c r="S13" s="61" t="str">
        <f t="shared" si="7"/>
        <v/>
      </c>
      <c r="T13" s="62" t="str">
        <f t="shared" si="8"/>
        <v/>
      </c>
      <c r="U13" t="str">
        <f t="shared" si="9"/>
        <v/>
      </c>
      <c r="V13" s="62" t="str">
        <f t="shared" si="10"/>
        <v/>
      </c>
      <c r="W13" s="63" t="str">
        <f t="shared" si="11"/>
        <v/>
      </c>
      <c r="X13" s="62" t="str">
        <f t="shared" si="12"/>
        <v/>
      </c>
      <c r="Y13" t="str">
        <f t="shared" si="13"/>
        <v/>
      </c>
      <c r="Z13" s="62" t="str">
        <f t="shared" si="14"/>
        <v/>
      </c>
      <c r="AA13" s="63">
        <f t="shared" si="15"/>
        <v>28.960893854748523</v>
      </c>
      <c r="AB13" s="62">
        <f t="shared" si="16"/>
        <v>3</v>
      </c>
      <c r="AC13" s="63" t="str">
        <f t="shared" si="17"/>
        <v/>
      </c>
      <c r="AD13" s="62" t="str">
        <f t="shared" si="18"/>
        <v/>
      </c>
      <c r="AE13" s="63" t="str">
        <f t="shared" si="19"/>
        <v/>
      </c>
      <c r="AF13" s="62" t="str">
        <f t="shared" si="20"/>
        <v/>
      </c>
      <c r="AG13" s="63" t="str">
        <f t="shared" si="21"/>
        <v/>
      </c>
      <c r="AH13" s="62" t="str">
        <f t="shared" si="22"/>
        <v/>
      </c>
      <c r="AI13" s="63" t="str">
        <f t="shared" si="23"/>
        <v/>
      </c>
      <c r="AJ13" s="62" t="str">
        <f t="shared" si="24"/>
        <v/>
      </c>
    </row>
    <row r="14" spans="1:36" ht="24.95" customHeight="1">
      <c r="A14" s="7">
        <v>36</v>
      </c>
      <c r="B14" s="54">
        <v>0.62916666666666665</v>
      </c>
      <c r="C14" s="55" t="str">
        <f>INSCRIPTIONS!E39</f>
        <v>BERCHET</v>
      </c>
      <c r="D14" s="55" t="str">
        <f>INSCRIPTIONS!F39</f>
        <v>Guillaume</v>
      </c>
      <c r="E14" s="55" t="str">
        <f>INSCRIPTIONS!G39</f>
        <v>ECD OULLINS</v>
      </c>
      <c r="F14" s="55" t="str">
        <f>INSCRIPTIONS!H39</f>
        <v>FFC</v>
      </c>
      <c r="G14" s="55" t="str">
        <f>INSCRIPTIONS!I39</f>
        <v>69</v>
      </c>
      <c r="H14" s="55">
        <f>INSCRIPTIONS!J39</f>
        <v>1988</v>
      </c>
      <c r="I14" s="55" t="str">
        <f>INSCRIPTIONS!K39</f>
        <v>M</v>
      </c>
      <c r="J14" s="14">
        <f t="shared" si="0"/>
        <v>33</v>
      </c>
      <c r="K14" s="13" t="str">
        <f t="shared" si="1"/>
        <v>D</v>
      </c>
      <c r="L14" s="65">
        <v>4.5729166666666661E-2</v>
      </c>
      <c r="M14" s="66">
        <f t="shared" si="2"/>
        <v>2.0729166666666798E-2</v>
      </c>
      <c r="N14" s="67">
        <f t="shared" si="3"/>
        <v>28.944723618090269</v>
      </c>
      <c r="O14" s="68">
        <f t="shared" si="4"/>
        <v>12</v>
      </c>
      <c r="P14" s="69" t="str">
        <f t="shared" si="5"/>
        <v/>
      </c>
      <c r="Q14" s="68" t="str">
        <f t="shared" si="6"/>
        <v/>
      </c>
      <c r="S14" s="61" t="str">
        <f t="shared" si="7"/>
        <v/>
      </c>
      <c r="T14" s="62" t="str">
        <f t="shared" si="8"/>
        <v/>
      </c>
      <c r="U14" t="str">
        <f t="shared" si="9"/>
        <v/>
      </c>
      <c r="V14" s="62" t="str">
        <f t="shared" si="10"/>
        <v/>
      </c>
      <c r="W14" s="63" t="str">
        <f t="shared" si="11"/>
        <v/>
      </c>
      <c r="X14" s="62" t="str">
        <f t="shared" si="12"/>
        <v/>
      </c>
      <c r="Y14">
        <f t="shared" si="13"/>
        <v>28.944723618090269</v>
      </c>
      <c r="Z14" s="62">
        <f t="shared" si="14"/>
        <v>8</v>
      </c>
      <c r="AA14" s="63" t="str">
        <f t="shared" si="15"/>
        <v/>
      </c>
      <c r="AB14" s="62" t="str">
        <f t="shared" si="16"/>
        <v/>
      </c>
      <c r="AC14" s="63" t="str">
        <f t="shared" si="17"/>
        <v/>
      </c>
      <c r="AD14" s="62" t="str">
        <f t="shared" si="18"/>
        <v/>
      </c>
      <c r="AE14" s="63" t="str">
        <f t="shared" si="19"/>
        <v/>
      </c>
      <c r="AF14" s="62" t="str">
        <f t="shared" si="20"/>
        <v/>
      </c>
      <c r="AG14" s="63" t="str">
        <f t="shared" si="21"/>
        <v/>
      </c>
      <c r="AH14" s="62" t="str">
        <f t="shared" si="22"/>
        <v/>
      </c>
      <c r="AI14" s="63" t="str">
        <f t="shared" si="23"/>
        <v/>
      </c>
      <c r="AJ14" s="62" t="str">
        <f t="shared" si="24"/>
        <v/>
      </c>
    </row>
    <row r="15" spans="1:36" ht="24.95" customHeight="1">
      <c r="A15" s="7">
        <v>47</v>
      </c>
      <c r="B15" s="54">
        <v>0.63680555555555551</v>
      </c>
      <c r="C15" s="55" t="str">
        <f>INSCRIPTIONS!E52</f>
        <v>GONCALVES</v>
      </c>
      <c r="D15" s="55" t="str">
        <f>INSCRIPTIONS!F52</f>
        <v>Romain</v>
      </c>
      <c r="E15" s="55" t="str">
        <f>INSCRIPTIONS!G52</f>
        <v>AC Moulin à Vent</v>
      </c>
      <c r="F15" s="55" t="str">
        <f>INSCRIPTIONS!H52</f>
        <v>FSGT</v>
      </c>
      <c r="G15" s="55" t="str">
        <f>INSCRIPTIONS!I52</f>
        <v>69</v>
      </c>
      <c r="H15" s="55">
        <f>INSCRIPTIONS!J52</f>
        <v>1997</v>
      </c>
      <c r="I15" s="55" t="str">
        <f>INSCRIPTIONS!K52</f>
        <v>M</v>
      </c>
      <c r="J15" s="14">
        <f t="shared" si="0"/>
        <v>24</v>
      </c>
      <c r="K15" s="13" t="str">
        <f t="shared" si="1"/>
        <v>D</v>
      </c>
      <c r="L15" s="65">
        <v>5.3379629629629631E-2</v>
      </c>
      <c r="M15" s="66">
        <f t="shared" si="2"/>
        <v>2.0740740740740837E-2</v>
      </c>
      <c r="N15" s="67">
        <f t="shared" si="3"/>
        <v>28.928571428571292</v>
      </c>
      <c r="O15" s="68">
        <f t="shared" si="4"/>
        <v>13</v>
      </c>
      <c r="P15" s="69" t="str">
        <f t="shared" si="5"/>
        <v/>
      </c>
      <c r="Q15" s="68" t="str">
        <f t="shared" si="6"/>
        <v/>
      </c>
      <c r="S15" s="61" t="str">
        <f t="shared" si="7"/>
        <v/>
      </c>
      <c r="T15" s="62" t="str">
        <f t="shared" si="8"/>
        <v/>
      </c>
      <c r="U15" t="str">
        <f t="shared" si="9"/>
        <v/>
      </c>
      <c r="V15" s="62" t="str">
        <f t="shared" si="10"/>
        <v/>
      </c>
      <c r="W15" s="63" t="str">
        <f t="shared" si="11"/>
        <v/>
      </c>
      <c r="X15" s="62" t="str">
        <f t="shared" si="12"/>
        <v/>
      </c>
      <c r="Y15">
        <f t="shared" si="13"/>
        <v>28.928571428571292</v>
      </c>
      <c r="Z15" s="62">
        <f t="shared" si="14"/>
        <v>9</v>
      </c>
      <c r="AA15" s="63" t="str">
        <f t="shared" si="15"/>
        <v/>
      </c>
      <c r="AB15" s="62" t="str">
        <f t="shared" si="16"/>
        <v/>
      </c>
      <c r="AC15" s="63" t="str">
        <f t="shared" si="17"/>
        <v/>
      </c>
      <c r="AD15" s="62" t="str">
        <f t="shared" si="18"/>
        <v/>
      </c>
      <c r="AE15" s="63" t="str">
        <f t="shared" si="19"/>
        <v/>
      </c>
      <c r="AF15" s="62" t="str">
        <f t="shared" si="20"/>
        <v/>
      </c>
      <c r="AG15" s="63" t="str">
        <f t="shared" si="21"/>
        <v/>
      </c>
      <c r="AH15" s="62" t="str">
        <f t="shared" si="22"/>
        <v/>
      </c>
      <c r="AI15" s="63" t="str">
        <f t="shared" si="23"/>
        <v/>
      </c>
      <c r="AJ15" s="62" t="str">
        <f t="shared" si="24"/>
        <v/>
      </c>
    </row>
    <row r="16" spans="1:36" s="24" customFormat="1" ht="24.95" customHeight="1">
      <c r="A16" s="7">
        <v>15</v>
      </c>
      <c r="B16" s="54">
        <v>0.61458333333333337</v>
      </c>
      <c r="C16" s="55" t="str">
        <f>INSCRIPTIONS!E17</f>
        <v>PECOU</v>
      </c>
      <c r="D16" s="55" t="str">
        <f>INSCRIPTIONS!F17</f>
        <v>Johan</v>
      </c>
      <c r="E16" s="55" t="str">
        <f>INSCRIPTIONS!G17</f>
        <v>VC AMBERIEU</v>
      </c>
      <c r="F16" s="55" t="str">
        <f>INSCRIPTIONS!H17</f>
        <v>FFC</v>
      </c>
      <c r="G16" s="55" t="str">
        <f>INSCRIPTIONS!I17</f>
        <v>01</v>
      </c>
      <c r="H16" s="55">
        <f>INSCRIPTIONS!J17</f>
        <v>2003</v>
      </c>
      <c r="I16" s="55" t="str">
        <f>INSCRIPTIONS!K17</f>
        <v>M</v>
      </c>
      <c r="J16" s="14">
        <f t="shared" si="0"/>
        <v>18</v>
      </c>
      <c r="K16" s="13" t="str">
        <f t="shared" si="1"/>
        <v>C</v>
      </c>
      <c r="L16" s="65">
        <v>3.123842592592593E-2</v>
      </c>
      <c r="M16" s="66">
        <f t="shared" si="2"/>
        <v>2.0821759259259331E-2</v>
      </c>
      <c r="N16" s="67">
        <f t="shared" si="3"/>
        <v>28.816008893829807</v>
      </c>
      <c r="O16" s="68">
        <f t="shared" si="4"/>
        <v>14</v>
      </c>
      <c r="P16" s="69" t="str">
        <f t="shared" si="5"/>
        <v/>
      </c>
      <c r="Q16" s="68" t="str">
        <f t="shared" si="6"/>
        <v/>
      </c>
      <c r="R16"/>
      <c r="S16" s="61" t="str">
        <f t="shared" si="7"/>
        <v/>
      </c>
      <c r="T16" s="62" t="str">
        <f t="shared" si="8"/>
        <v/>
      </c>
      <c r="U16" t="str">
        <f t="shared" si="9"/>
        <v/>
      </c>
      <c r="V16" s="62" t="str">
        <f t="shared" si="10"/>
        <v/>
      </c>
      <c r="W16" s="63">
        <f t="shared" si="11"/>
        <v>28.816008893829807</v>
      </c>
      <c r="X16" s="62">
        <f t="shared" si="12"/>
        <v>1</v>
      </c>
      <c r="Y16" t="str">
        <f t="shared" si="13"/>
        <v/>
      </c>
      <c r="Z16" s="62" t="str">
        <f t="shared" si="14"/>
        <v/>
      </c>
      <c r="AA16" s="63" t="str">
        <f t="shared" si="15"/>
        <v/>
      </c>
      <c r="AB16" s="62" t="str">
        <f t="shared" si="16"/>
        <v/>
      </c>
      <c r="AC16" s="63" t="str">
        <f t="shared" si="17"/>
        <v/>
      </c>
      <c r="AD16" s="62" t="str">
        <f t="shared" si="18"/>
        <v/>
      </c>
      <c r="AE16" s="63" t="str">
        <f t="shared" si="19"/>
        <v/>
      </c>
      <c r="AF16" s="62" t="str">
        <f t="shared" si="20"/>
        <v/>
      </c>
      <c r="AG16" s="63" t="str">
        <f t="shared" si="21"/>
        <v/>
      </c>
      <c r="AH16" s="62" t="str">
        <f t="shared" si="22"/>
        <v/>
      </c>
      <c r="AI16" s="63" t="str">
        <f t="shared" si="23"/>
        <v/>
      </c>
      <c r="AJ16" s="62" t="str">
        <f t="shared" si="24"/>
        <v/>
      </c>
    </row>
    <row r="17" spans="1:36" ht="24.95" customHeight="1">
      <c r="A17" s="7">
        <v>16</v>
      </c>
      <c r="B17" s="54">
        <v>0.61527777777777781</v>
      </c>
      <c r="C17" s="55" t="str">
        <f>INSCRIPTIONS!E18</f>
        <v>DEMARE</v>
      </c>
      <c r="D17" s="55" t="str">
        <f>INSCRIPTIONS!F18</f>
        <v>François</v>
      </c>
      <c r="E17" s="55" t="str">
        <f>INSCRIPTIONS!G18</f>
        <v>VC VAULX EN VELIN</v>
      </c>
      <c r="F17" s="55" t="str">
        <f>INSCRIPTIONS!H18</f>
        <v>FSGT</v>
      </c>
      <c r="G17" s="55" t="str">
        <f>INSCRIPTIONS!I18</f>
        <v>69</v>
      </c>
      <c r="H17" s="55">
        <f>INSCRIPTIONS!J18</f>
        <v>1991</v>
      </c>
      <c r="I17" s="55" t="str">
        <f>INSCRIPTIONS!K18</f>
        <v>M</v>
      </c>
      <c r="J17" s="14">
        <f t="shared" si="0"/>
        <v>30</v>
      </c>
      <c r="K17" s="13" t="str">
        <f t="shared" si="1"/>
        <v>D</v>
      </c>
      <c r="L17" s="65">
        <v>3.2106481481481479E-2</v>
      </c>
      <c r="M17" s="66">
        <f t="shared" si="2"/>
        <v>2.0995370370370359E-2</v>
      </c>
      <c r="N17" s="67">
        <f t="shared" si="3"/>
        <v>28.577728776185243</v>
      </c>
      <c r="O17" s="68">
        <f t="shared" si="4"/>
        <v>15</v>
      </c>
      <c r="P17" s="69" t="str">
        <f t="shared" si="5"/>
        <v/>
      </c>
      <c r="Q17" s="68" t="str">
        <f t="shared" si="6"/>
        <v/>
      </c>
      <c r="S17" s="61" t="str">
        <f t="shared" si="7"/>
        <v/>
      </c>
      <c r="T17" s="62" t="str">
        <f t="shared" si="8"/>
        <v/>
      </c>
      <c r="U17" t="str">
        <f t="shared" si="9"/>
        <v/>
      </c>
      <c r="V17" s="62" t="str">
        <f t="shared" si="10"/>
        <v/>
      </c>
      <c r="W17" s="63" t="str">
        <f t="shared" si="11"/>
        <v/>
      </c>
      <c r="X17" s="62" t="str">
        <f t="shared" si="12"/>
        <v/>
      </c>
      <c r="Y17">
        <f t="shared" si="13"/>
        <v>28.577728776185243</v>
      </c>
      <c r="Z17" s="62">
        <f t="shared" si="14"/>
        <v>10</v>
      </c>
      <c r="AA17" s="63" t="str">
        <f t="shared" si="15"/>
        <v/>
      </c>
      <c r="AB17" s="62" t="str">
        <f t="shared" si="16"/>
        <v/>
      </c>
      <c r="AC17" s="63" t="str">
        <f t="shared" si="17"/>
        <v/>
      </c>
      <c r="AD17" s="62" t="str">
        <f t="shared" si="18"/>
        <v/>
      </c>
      <c r="AE17" s="63" t="str">
        <f t="shared" si="19"/>
        <v/>
      </c>
      <c r="AF17" s="62" t="str">
        <f t="shared" si="20"/>
        <v/>
      </c>
      <c r="AG17" s="63" t="str">
        <f t="shared" si="21"/>
        <v/>
      </c>
      <c r="AH17" s="62" t="str">
        <f t="shared" si="22"/>
        <v/>
      </c>
      <c r="AI17" s="63" t="str">
        <f t="shared" si="23"/>
        <v/>
      </c>
      <c r="AJ17" s="62" t="str">
        <f t="shared" si="24"/>
        <v/>
      </c>
    </row>
    <row r="18" spans="1:36" ht="24.95" customHeight="1">
      <c r="A18" s="7">
        <v>6</v>
      </c>
      <c r="B18" s="54">
        <v>0.60833333333333328</v>
      </c>
      <c r="C18" s="55" t="str">
        <f>INSCRIPTIONS!E8</f>
        <v>PROST</v>
      </c>
      <c r="D18" s="55" t="str">
        <f>INSCRIPTIONS!F8</f>
        <v>Roméo</v>
      </c>
      <c r="E18" s="55" t="str">
        <f>INSCRIPTIONS!G8</f>
        <v>VC FRANCHEVILLE</v>
      </c>
      <c r="F18" s="55" t="str">
        <f>INSCRIPTIONS!H8</f>
        <v>FSGT</v>
      </c>
      <c r="G18" s="55" t="str">
        <f>INSCRIPTIONS!I8</f>
        <v>69</v>
      </c>
      <c r="H18" s="55">
        <f>INSCRIPTIONS!J8</f>
        <v>2006</v>
      </c>
      <c r="I18" s="55" t="str">
        <f>INSCRIPTIONS!K8</f>
        <v>M</v>
      </c>
      <c r="J18" s="14">
        <f t="shared" si="0"/>
        <v>15</v>
      </c>
      <c r="K18" s="13" t="str">
        <f t="shared" si="1"/>
        <v>B</v>
      </c>
      <c r="L18" s="65">
        <v>2.5312500000000002E-2</v>
      </c>
      <c r="M18" s="66">
        <f t="shared" si="2"/>
        <v>2.1145833333333419E-2</v>
      </c>
      <c r="N18" s="67">
        <f t="shared" si="3"/>
        <v>28.374384236453086</v>
      </c>
      <c r="O18" s="68">
        <f t="shared" si="4"/>
        <v>16</v>
      </c>
      <c r="P18" s="69">
        <f t="shared" si="5"/>
        <v>28.374384236453086</v>
      </c>
      <c r="Q18" s="68">
        <f t="shared" si="6"/>
        <v>1</v>
      </c>
      <c r="S18" s="61" t="str">
        <f t="shared" si="7"/>
        <v/>
      </c>
      <c r="T18" s="62" t="str">
        <f t="shared" si="8"/>
        <v/>
      </c>
      <c r="U18">
        <f t="shared" si="9"/>
        <v>28.374384236453086</v>
      </c>
      <c r="V18" s="62">
        <f t="shared" si="10"/>
        <v>1</v>
      </c>
      <c r="W18" s="63" t="str">
        <f t="shared" si="11"/>
        <v/>
      </c>
      <c r="X18" s="62" t="str">
        <f t="shared" si="12"/>
        <v/>
      </c>
      <c r="Y18" t="str">
        <f t="shared" si="13"/>
        <v/>
      </c>
      <c r="Z18" s="62" t="str">
        <f t="shared" si="14"/>
        <v/>
      </c>
      <c r="AA18" s="63" t="str">
        <f t="shared" si="15"/>
        <v/>
      </c>
      <c r="AB18" s="62" t="str">
        <f t="shared" si="16"/>
        <v/>
      </c>
      <c r="AC18" s="63" t="str">
        <f t="shared" si="17"/>
        <v/>
      </c>
      <c r="AD18" s="62" t="str">
        <f t="shared" si="18"/>
        <v/>
      </c>
      <c r="AE18" s="63" t="str">
        <f t="shared" si="19"/>
        <v/>
      </c>
      <c r="AF18" s="62" t="str">
        <f t="shared" si="20"/>
        <v/>
      </c>
      <c r="AG18" s="63" t="str">
        <f t="shared" si="21"/>
        <v/>
      </c>
      <c r="AH18" s="62" t="str">
        <f t="shared" si="22"/>
        <v/>
      </c>
      <c r="AI18" s="63" t="str">
        <f t="shared" si="23"/>
        <v/>
      </c>
      <c r="AJ18" s="62" t="str">
        <f t="shared" si="24"/>
        <v/>
      </c>
    </row>
    <row r="19" spans="1:36" ht="24.95" customHeight="1">
      <c r="A19" s="7">
        <v>35</v>
      </c>
      <c r="B19" s="54">
        <v>0.62847222222222221</v>
      </c>
      <c r="C19" s="55" t="str">
        <f>INSCRIPTIONS!E38</f>
        <v>GAUTHERON</v>
      </c>
      <c r="D19" s="55" t="str">
        <f>INSCRIPTIONS!F38</f>
        <v>Louis</v>
      </c>
      <c r="E19" s="55" t="str">
        <f>INSCRIPTIONS!G38</f>
        <v>CC SAINT-MARTINOIS</v>
      </c>
      <c r="F19" s="55" t="str">
        <f>INSCRIPTIONS!H38</f>
        <v>FFC</v>
      </c>
      <c r="G19" s="55" t="str">
        <f>INSCRIPTIONS!I38</f>
        <v>69</v>
      </c>
      <c r="H19" s="55">
        <f>INSCRIPTIONS!J38</f>
        <v>2005</v>
      </c>
      <c r="I19" s="55" t="str">
        <f>INSCRIPTIONS!K38</f>
        <v>M</v>
      </c>
      <c r="J19" s="14">
        <f t="shared" si="0"/>
        <v>16</v>
      </c>
      <c r="K19" s="13" t="str">
        <f t="shared" si="1"/>
        <v>B</v>
      </c>
      <c r="L19" s="65">
        <v>4.5590277777777778E-2</v>
      </c>
      <c r="M19" s="66">
        <f t="shared" si="2"/>
        <v>2.128472222222233E-2</v>
      </c>
      <c r="N19" s="67">
        <f t="shared" si="3"/>
        <v>28.189233278955811</v>
      </c>
      <c r="O19" s="68">
        <f t="shared" si="4"/>
        <v>17</v>
      </c>
      <c r="P19" s="69">
        <f t="shared" si="5"/>
        <v>28.189233278955811</v>
      </c>
      <c r="Q19" s="68">
        <f t="shared" si="6"/>
        <v>2</v>
      </c>
      <c r="S19" s="61" t="str">
        <f t="shared" si="7"/>
        <v/>
      </c>
      <c r="T19" s="62" t="str">
        <f t="shared" si="8"/>
        <v/>
      </c>
      <c r="U19">
        <f t="shared" si="9"/>
        <v>28.189233278955811</v>
      </c>
      <c r="V19" s="62">
        <f t="shared" si="10"/>
        <v>2</v>
      </c>
      <c r="W19" s="63" t="str">
        <f t="shared" si="11"/>
        <v/>
      </c>
      <c r="X19" s="62" t="str">
        <f t="shared" si="12"/>
        <v/>
      </c>
      <c r="Y19" t="str">
        <f t="shared" si="13"/>
        <v/>
      </c>
      <c r="Z19" s="62" t="str">
        <f t="shared" si="14"/>
        <v/>
      </c>
      <c r="AA19" s="63" t="str">
        <f t="shared" si="15"/>
        <v/>
      </c>
      <c r="AB19" s="62" t="str">
        <f t="shared" si="16"/>
        <v/>
      </c>
      <c r="AC19" s="63" t="str">
        <f t="shared" si="17"/>
        <v/>
      </c>
      <c r="AD19" s="62" t="str">
        <f t="shared" si="18"/>
        <v/>
      </c>
      <c r="AE19" s="63" t="str">
        <f t="shared" si="19"/>
        <v/>
      </c>
      <c r="AF19" s="62" t="str">
        <f t="shared" si="20"/>
        <v/>
      </c>
      <c r="AG19" s="63" t="str">
        <f t="shared" si="21"/>
        <v/>
      </c>
      <c r="AH19" s="62" t="str">
        <f t="shared" si="22"/>
        <v/>
      </c>
      <c r="AI19" s="63" t="str">
        <f t="shared" si="23"/>
        <v/>
      </c>
      <c r="AJ19" s="62" t="str">
        <f t="shared" si="24"/>
        <v/>
      </c>
    </row>
    <row r="20" spans="1:36" ht="24.95" customHeight="1">
      <c r="A20" s="7">
        <v>9</v>
      </c>
      <c r="B20" s="54">
        <v>0.61041666666666672</v>
      </c>
      <c r="C20" s="55" t="str">
        <f>INSCRIPTIONS!E11</f>
        <v xml:space="preserve">PHILIPPE </v>
      </c>
      <c r="D20" s="55" t="str">
        <f>INSCRIPTIONS!F11</f>
        <v>François</v>
      </c>
      <c r="E20" s="55" t="str">
        <f>INSCRIPTIONS!G11</f>
        <v>VCMax Barrel</v>
      </c>
      <c r="F20" s="55" t="str">
        <f>INSCRIPTIONS!H11</f>
        <v>FSGT</v>
      </c>
      <c r="G20" s="55" t="str">
        <f>INSCRIPTIONS!I11</f>
        <v>69</v>
      </c>
      <c r="H20" s="55">
        <f>INSCRIPTIONS!J11</f>
        <v>1966</v>
      </c>
      <c r="I20" s="55" t="str">
        <f>INSCRIPTIONS!K11</f>
        <v>M</v>
      </c>
      <c r="J20" s="14">
        <f t="shared" si="0"/>
        <v>55</v>
      </c>
      <c r="K20" s="13" t="str">
        <f t="shared" si="1"/>
        <v>F</v>
      </c>
      <c r="L20" s="65">
        <v>2.78125E-2</v>
      </c>
      <c r="M20" s="66">
        <f t="shared" si="2"/>
        <v>2.156250000000004E-2</v>
      </c>
      <c r="N20" s="67">
        <f t="shared" si="3"/>
        <v>27.826086956521685</v>
      </c>
      <c r="O20" s="68">
        <f t="shared" si="4"/>
        <v>18</v>
      </c>
      <c r="P20" s="69" t="str">
        <f t="shared" si="5"/>
        <v/>
      </c>
      <c r="Q20" s="68" t="str">
        <f t="shared" si="6"/>
        <v/>
      </c>
      <c r="S20" s="61" t="str">
        <f t="shared" si="7"/>
        <v/>
      </c>
      <c r="T20" s="62" t="str">
        <f t="shared" si="8"/>
        <v/>
      </c>
      <c r="U20" t="str">
        <f t="shared" si="9"/>
        <v/>
      </c>
      <c r="V20" s="62" t="str">
        <f t="shared" si="10"/>
        <v/>
      </c>
      <c r="W20" s="63" t="str">
        <f t="shared" si="11"/>
        <v/>
      </c>
      <c r="X20" s="62" t="str">
        <f t="shared" si="12"/>
        <v/>
      </c>
      <c r="Y20" t="str">
        <f t="shared" si="13"/>
        <v/>
      </c>
      <c r="Z20" s="62" t="str">
        <f t="shared" si="14"/>
        <v/>
      </c>
      <c r="AA20" s="63" t="str">
        <f t="shared" si="15"/>
        <v/>
      </c>
      <c r="AB20" s="62" t="str">
        <f t="shared" si="16"/>
        <v/>
      </c>
      <c r="AC20" s="63">
        <f t="shared" si="17"/>
        <v>27.826086956521685</v>
      </c>
      <c r="AD20" s="62">
        <f t="shared" si="18"/>
        <v>2</v>
      </c>
      <c r="AE20" s="63" t="str">
        <f t="shared" si="19"/>
        <v/>
      </c>
      <c r="AF20" s="62" t="str">
        <f t="shared" si="20"/>
        <v/>
      </c>
      <c r="AG20" s="63" t="str">
        <f t="shared" si="21"/>
        <v/>
      </c>
      <c r="AH20" s="62" t="str">
        <f t="shared" si="22"/>
        <v/>
      </c>
      <c r="AI20" s="63" t="str">
        <f t="shared" si="23"/>
        <v/>
      </c>
      <c r="AJ20" s="62" t="str">
        <f t="shared" si="24"/>
        <v/>
      </c>
    </row>
    <row r="21" spans="1:36" ht="24.95" customHeight="1">
      <c r="A21" s="7">
        <v>65</v>
      </c>
      <c r="B21" s="54">
        <v>0.64930555555555558</v>
      </c>
      <c r="C21" s="55" t="str">
        <f>INSCRIPTIONS!E71</f>
        <v>LAUZEILLE</v>
      </c>
      <c r="D21" s="55" t="str">
        <f>INSCRIPTIONS!F71</f>
        <v>Stéphane</v>
      </c>
      <c r="E21" s="55" t="str">
        <f>INSCRIPTIONS!G71</f>
        <v>VC FRANCHEVILLE</v>
      </c>
      <c r="F21" s="55" t="str">
        <f>INSCRIPTIONS!H71</f>
        <v>FSGT</v>
      </c>
      <c r="G21" s="55">
        <f>INSCRIPTIONS!I71</f>
        <v>69</v>
      </c>
      <c r="H21" s="55">
        <f>INSCRIPTIONS!J71</f>
        <v>1975</v>
      </c>
      <c r="I21" s="55" t="str">
        <f>INSCRIPTIONS!K71</f>
        <v>M</v>
      </c>
      <c r="J21" s="14">
        <f t="shared" si="0"/>
        <v>46</v>
      </c>
      <c r="K21" s="13" t="str">
        <f t="shared" si="1"/>
        <v>E</v>
      </c>
      <c r="L21" s="65">
        <v>6.6898148148148151E-2</v>
      </c>
      <c r="M21" s="66">
        <f t="shared" si="2"/>
        <v>2.1759259259259367E-2</v>
      </c>
      <c r="N21" s="67">
        <f t="shared" si="3"/>
        <v>27.574468085106247</v>
      </c>
      <c r="O21" s="68">
        <f t="shared" si="4"/>
        <v>19</v>
      </c>
      <c r="P21" s="69" t="str">
        <f t="shared" si="5"/>
        <v/>
      </c>
      <c r="Q21" s="68" t="str">
        <f t="shared" si="6"/>
        <v/>
      </c>
      <c r="S21" s="61" t="str">
        <f t="shared" si="7"/>
        <v/>
      </c>
      <c r="T21" s="62" t="str">
        <f t="shared" si="8"/>
        <v/>
      </c>
      <c r="U21" t="str">
        <f t="shared" si="9"/>
        <v/>
      </c>
      <c r="V21" s="62" t="str">
        <f t="shared" si="10"/>
        <v/>
      </c>
      <c r="W21" s="63" t="str">
        <f t="shared" si="11"/>
        <v/>
      </c>
      <c r="X21" s="62" t="str">
        <f t="shared" si="12"/>
        <v/>
      </c>
      <c r="Y21" t="str">
        <f t="shared" si="13"/>
        <v/>
      </c>
      <c r="Z21" s="62" t="str">
        <f t="shared" si="14"/>
        <v/>
      </c>
      <c r="AA21" s="63">
        <f t="shared" si="15"/>
        <v>27.574468085106247</v>
      </c>
      <c r="AB21" s="62">
        <f t="shared" si="16"/>
        <v>4</v>
      </c>
      <c r="AC21" s="63" t="str">
        <f t="shared" si="17"/>
        <v/>
      </c>
      <c r="AD21" s="62" t="str">
        <f t="shared" si="18"/>
        <v/>
      </c>
      <c r="AE21" s="63" t="str">
        <f t="shared" si="19"/>
        <v/>
      </c>
      <c r="AF21" s="62" t="str">
        <f t="shared" si="20"/>
        <v/>
      </c>
      <c r="AG21" s="63" t="str">
        <f t="shared" si="21"/>
        <v/>
      </c>
      <c r="AH21" s="62" t="str">
        <f t="shared" si="22"/>
        <v/>
      </c>
      <c r="AI21" s="63" t="str">
        <f t="shared" si="23"/>
        <v/>
      </c>
      <c r="AJ21" s="62" t="str">
        <f t="shared" si="24"/>
        <v/>
      </c>
    </row>
    <row r="22" spans="1:36" ht="24.95" customHeight="1">
      <c r="A22" s="7">
        <v>49</v>
      </c>
      <c r="B22" s="54">
        <v>0.6381944444444444</v>
      </c>
      <c r="C22" s="55" t="str">
        <f>INSCRIPTIONS!E54</f>
        <v>SIBELLE</v>
      </c>
      <c r="D22" s="55" t="str">
        <f>INSCRIPTIONS!F54</f>
        <v>Valentin</v>
      </c>
      <c r="E22" s="55" t="str">
        <f>INSCRIPTIONS!G54</f>
        <v>Saint Denis Cyclisme</v>
      </c>
      <c r="F22" s="55" t="str">
        <f>INSCRIPTIONS!H54</f>
        <v>FSGT</v>
      </c>
      <c r="G22" s="55" t="str">
        <f>INSCRIPTIONS!I54</f>
        <v>01</v>
      </c>
      <c r="H22" s="55">
        <f>INSCRIPTIONS!J54</f>
        <v>1998</v>
      </c>
      <c r="I22" s="55" t="str">
        <f>INSCRIPTIONS!K54</f>
        <v>M</v>
      </c>
      <c r="J22" s="14">
        <f t="shared" si="0"/>
        <v>23</v>
      </c>
      <c r="K22" s="13" t="str">
        <f t="shared" si="1"/>
        <v>D</v>
      </c>
      <c r="L22" s="65">
        <v>5.5810185185185185E-2</v>
      </c>
      <c r="M22" s="66">
        <f t="shared" si="2"/>
        <v>2.1782407407407556E-2</v>
      </c>
      <c r="N22" s="67">
        <f t="shared" si="3"/>
        <v>27.545164718384513</v>
      </c>
      <c r="O22" s="68">
        <f t="shared" si="4"/>
        <v>20</v>
      </c>
      <c r="P22" s="69" t="str">
        <f t="shared" si="5"/>
        <v/>
      </c>
      <c r="Q22" s="68" t="str">
        <f t="shared" si="6"/>
        <v/>
      </c>
      <c r="S22" s="61" t="str">
        <f t="shared" si="7"/>
        <v/>
      </c>
      <c r="T22" s="62" t="str">
        <f t="shared" si="8"/>
        <v/>
      </c>
      <c r="U22" t="str">
        <f t="shared" si="9"/>
        <v/>
      </c>
      <c r="V22" s="62" t="str">
        <f t="shared" si="10"/>
        <v/>
      </c>
      <c r="W22" s="63" t="str">
        <f t="shared" si="11"/>
        <v/>
      </c>
      <c r="X22" s="62" t="str">
        <f t="shared" si="12"/>
        <v/>
      </c>
      <c r="Y22">
        <f t="shared" si="13"/>
        <v>27.545164718384513</v>
      </c>
      <c r="Z22" s="62">
        <f t="shared" si="14"/>
        <v>11</v>
      </c>
      <c r="AA22" s="63" t="str">
        <f t="shared" si="15"/>
        <v/>
      </c>
      <c r="AB22" s="62" t="str">
        <f t="shared" si="16"/>
        <v/>
      </c>
      <c r="AC22" s="63" t="str">
        <f t="shared" si="17"/>
        <v/>
      </c>
      <c r="AD22" s="62" t="str">
        <f t="shared" si="18"/>
        <v/>
      </c>
      <c r="AE22" s="63" t="str">
        <f t="shared" si="19"/>
        <v/>
      </c>
      <c r="AF22" s="62" t="str">
        <f t="shared" si="20"/>
        <v/>
      </c>
      <c r="AG22" s="63" t="str">
        <f t="shared" si="21"/>
        <v/>
      </c>
      <c r="AH22" s="62" t="str">
        <f t="shared" si="22"/>
        <v/>
      </c>
      <c r="AI22" s="63" t="str">
        <f t="shared" si="23"/>
        <v/>
      </c>
      <c r="AJ22" s="62" t="str">
        <f t="shared" si="24"/>
        <v/>
      </c>
    </row>
    <row r="23" spans="1:36" ht="24.95" customHeight="1">
      <c r="A23" s="7">
        <v>68</v>
      </c>
      <c r="B23" s="54">
        <v>0.65138888888888891</v>
      </c>
      <c r="C23" s="55" t="str">
        <f>INSCRIPTIONS!E74</f>
        <v>DAGAND</v>
      </c>
      <c r="D23" s="55" t="str">
        <f>INSCRIPTIONS!F74</f>
        <v>David</v>
      </c>
      <c r="E23" s="55" t="str">
        <f>INSCRIPTIONS!G74</f>
        <v>VSF</v>
      </c>
      <c r="F23" s="55" t="str">
        <f>INSCRIPTIONS!H74</f>
        <v>FSGT</v>
      </c>
      <c r="G23" s="55">
        <f>INSCRIPTIONS!I74</f>
        <v>42</v>
      </c>
      <c r="H23" s="55">
        <f>INSCRIPTIONS!J74</f>
        <v>1977</v>
      </c>
      <c r="I23" s="55">
        <f>INSCRIPTIONS!K74</f>
        <v>0</v>
      </c>
      <c r="J23" s="14">
        <f t="shared" si="0"/>
        <v>44</v>
      </c>
      <c r="K23" s="13" t="str">
        <f t="shared" si="1"/>
        <v>E</v>
      </c>
      <c r="L23" s="65">
        <v>6.9050925925925918E-2</v>
      </c>
      <c r="M23" s="66">
        <f t="shared" si="2"/>
        <v>2.1828703703703711E-2</v>
      </c>
      <c r="N23" s="67">
        <f t="shared" si="3"/>
        <v>27.486744432661709</v>
      </c>
      <c r="O23" s="68">
        <f t="shared" si="4"/>
        <v>21</v>
      </c>
      <c r="P23" s="69" t="str">
        <f t="shared" si="5"/>
        <v/>
      </c>
      <c r="Q23" s="68" t="str">
        <f t="shared" si="6"/>
        <v/>
      </c>
      <c r="S23" s="61" t="str">
        <f t="shared" si="7"/>
        <v/>
      </c>
      <c r="T23" s="62" t="str">
        <f t="shared" si="8"/>
        <v/>
      </c>
      <c r="U23" t="str">
        <f t="shared" si="9"/>
        <v/>
      </c>
      <c r="V23" s="62" t="str">
        <f t="shared" si="10"/>
        <v/>
      </c>
      <c r="W23" s="63" t="str">
        <f t="shared" si="11"/>
        <v/>
      </c>
      <c r="X23" s="62" t="str">
        <f t="shared" si="12"/>
        <v/>
      </c>
      <c r="Y23" t="str">
        <f t="shared" si="13"/>
        <v/>
      </c>
      <c r="Z23" s="62" t="str">
        <f t="shared" si="14"/>
        <v/>
      </c>
      <c r="AA23" s="63">
        <f t="shared" si="15"/>
        <v>27.486744432661709</v>
      </c>
      <c r="AB23" s="62">
        <f t="shared" si="16"/>
        <v>5</v>
      </c>
      <c r="AC23" s="63" t="str">
        <f t="shared" si="17"/>
        <v/>
      </c>
      <c r="AD23" s="62" t="str">
        <f t="shared" si="18"/>
        <v/>
      </c>
      <c r="AE23" s="63" t="str">
        <f t="shared" si="19"/>
        <v/>
      </c>
      <c r="AF23" s="62" t="str">
        <f t="shared" si="20"/>
        <v/>
      </c>
      <c r="AG23" s="63" t="str">
        <f t="shared" si="21"/>
        <v/>
      </c>
      <c r="AH23" s="62" t="str">
        <f t="shared" si="22"/>
        <v/>
      </c>
      <c r="AI23" s="63" t="str">
        <f t="shared" si="23"/>
        <v/>
      </c>
      <c r="AJ23" s="62" t="str">
        <f t="shared" si="24"/>
        <v/>
      </c>
    </row>
    <row r="24" spans="1:36" ht="24.95" customHeight="1">
      <c r="A24" s="7">
        <v>24</v>
      </c>
      <c r="B24" s="54">
        <v>0.62083333333333335</v>
      </c>
      <c r="C24" s="55" t="str">
        <f>INSCRIPTIONS!E27</f>
        <v>FAVRET</v>
      </c>
      <c r="D24" s="55" t="str">
        <f>INSCRIPTIONS!F27</f>
        <v>Jean-Claude</v>
      </c>
      <c r="E24" s="55" t="str">
        <f>INSCRIPTIONS!G27</f>
        <v>CYCLO TEAM TASSIN</v>
      </c>
      <c r="F24" s="55" t="str">
        <f>INSCRIPTIONS!H27</f>
        <v>FSGT</v>
      </c>
      <c r="G24" s="55" t="str">
        <f>INSCRIPTIONS!I27</f>
        <v>69</v>
      </c>
      <c r="H24" s="55">
        <f>INSCRIPTIONS!J27</f>
        <v>1967</v>
      </c>
      <c r="I24" s="55" t="str">
        <f>INSCRIPTIONS!K27</f>
        <v>M</v>
      </c>
      <c r="J24" s="14">
        <f t="shared" si="0"/>
        <v>54</v>
      </c>
      <c r="K24" s="13" t="str">
        <f t="shared" si="1"/>
        <v>F</v>
      </c>
      <c r="L24" s="65">
        <v>3.8715277777777779E-2</v>
      </c>
      <c r="M24" s="66">
        <f t="shared" si="2"/>
        <v>2.2048611111111227E-2</v>
      </c>
      <c r="N24" s="67">
        <f t="shared" si="3"/>
        <v>27.212598425196706</v>
      </c>
      <c r="O24" s="68">
        <f t="shared" si="4"/>
        <v>22</v>
      </c>
      <c r="P24" s="69" t="str">
        <f t="shared" si="5"/>
        <v/>
      </c>
      <c r="Q24" s="68" t="str">
        <f t="shared" si="6"/>
        <v/>
      </c>
      <c r="S24" s="61" t="str">
        <f t="shared" si="7"/>
        <v/>
      </c>
      <c r="T24" s="62" t="str">
        <f t="shared" si="8"/>
        <v/>
      </c>
      <c r="U24" t="str">
        <f t="shared" si="9"/>
        <v/>
      </c>
      <c r="V24" s="62" t="str">
        <f t="shared" si="10"/>
        <v/>
      </c>
      <c r="W24" s="63" t="str">
        <f t="shared" si="11"/>
        <v/>
      </c>
      <c r="X24" s="62" t="str">
        <f t="shared" si="12"/>
        <v/>
      </c>
      <c r="Y24" t="str">
        <f t="shared" si="13"/>
        <v/>
      </c>
      <c r="Z24" s="62" t="str">
        <f t="shared" si="14"/>
        <v/>
      </c>
      <c r="AA24" s="63" t="str">
        <f t="shared" si="15"/>
        <v/>
      </c>
      <c r="AB24" s="62" t="str">
        <f t="shared" si="16"/>
        <v/>
      </c>
      <c r="AC24" s="63">
        <f t="shared" si="17"/>
        <v>27.212598425196706</v>
      </c>
      <c r="AD24" s="62">
        <f t="shared" si="18"/>
        <v>3</v>
      </c>
      <c r="AE24" s="63" t="str">
        <f t="shared" si="19"/>
        <v/>
      </c>
      <c r="AF24" s="62" t="str">
        <f t="shared" si="20"/>
        <v/>
      </c>
      <c r="AG24" s="63" t="str">
        <f t="shared" si="21"/>
        <v/>
      </c>
      <c r="AH24" s="62" t="str">
        <f t="shared" si="22"/>
        <v/>
      </c>
      <c r="AI24" s="63" t="str">
        <f t="shared" si="23"/>
        <v/>
      </c>
      <c r="AJ24" s="62" t="str">
        <f t="shared" si="24"/>
        <v/>
      </c>
    </row>
    <row r="25" spans="1:36" ht="24.95" customHeight="1">
      <c r="A25" s="7">
        <v>13</v>
      </c>
      <c r="B25" s="54">
        <v>0.61319444444444449</v>
      </c>
      <c r="C25" s="55" t="str">
        <f>INSCRIPTIONS!E15</f>
        <v>BRAVARD</v>
      </c>
      <c r="D25" s="55" t="str">
        <f>INSCRIPTIONS!F15</f>
        <v>Roland</v>
      </c>
      <c r="E25" s="55" t="str">
        <f>INSCRIPTIONS!G15</f>
        <v>Non licencié</v>
      </c>
      <c r="F25" s="55" t="str">
        <f>INSCRIPTIONS!H15</f>
        <v>NL</v>
      </c>
      <c r="G25" s="55">
        <f>INSCRIPTIONS!I15</f>
        <v>0</v>
      </c>
      <c r="H25" s="55">
        <f>INSCRIPTIONS!J15</f>
        <v>1970</v>
      </c>
      <c r="I25" s="55" t="str">
        <f>INSCRIPTIONS!K15</f>
        <v>M</v>
      </c>
      <c r="J25" s="14">
        <f t="shared" si="0"/>
        <v>51</v>
      </c>
      <c r="K25" s="13" t="str">
        <f t="shared" si="1"/>
        <v>F</v>
      </c>
      <c r="L25" s="65">
        <v>3.125E-2</v>
      </c>
      <c r="M25" s="66">
        <f t="shared" si="2"/>
        <v>2.2222222222222254E-2</v>
      </c>
      <c r="N25" s="67">
        <f t="shared" si="3"/>
        <v>26.999999999999961</v>
      </c>
      <c r="O25" s="68">
        <f t="shared" si="4"/>
        <v>23</v>
      </c>
      <c r="P25" s="69" t="str">
        <f t="shared" si="5"/>
        <v/>
      </c>
      <c r="Q25" s="68" t="str">
        <f t="shared" si="6"/>
        <v/>
      </c>
      <c r="S25" s="61" t="str">
        <f t="shared" si="7"/>
        <v/>
      </c>
      <c r="T25" s="62" t="str">
        <f t="shared" si="8"/>
        <v/>
      </c>
      <c r="U25" t="str">
        <f t="shared" si="9"/>
        <v/>
      </c>
      <c r="V25" s="62" t="str">
        <f t="shared" si="10"/>
        <v/>
      </c>
      <c r="W25" s="63" t="str">
        <f t="shared" si="11"/>
        <v/>
      </c>
      <c r="X25" s="62" t="str">
        <f t="shared" si="12"/>
        <v/>
      </c>
      <c r="Y25" t="str">
        <f t="shared" si="13"/>
        <v/>
      </c>
      <c r="Z25" s="62" t="str">
        <f t="shared" si="14"/>
        <v/>
      </c>
      <c r="AA25" s="63" t="str">
        <f t="shared" si="15"/>
        <v/>
      </c>
      <c r="AB25" s="62" t="str">
        <f t="shared" si="16"/>
        <v/>
      </c>
      <c r="AC25" s="63">
        <f t="shared" si="17"/>
        <v>26.999999999999961</v>
      </c>
      <c r="AD25" s="62">
        <f t="shared" si="18"/>
        <v>4</v>
      </c>
      <c r="AE25" s="63" t="str">
        <f t="shared" si="19"/>
        <v/>
      </c>
      <c r="AF25" s="62" t="str">
        <f t="shared" si="20"/>
        <v/>
      </c>
      <c r="AG25" s="63" t="str">
        <f t="shared" si="21"/>
        <v/>
      </c>
      <c r="AH25" s="62" t="str">
        <f t="shared" si="22"/>
        <v/>
      </c>
      <c r="AI25" s="63" t="str">
        <f t="shared" si="23"/>
        <v/>
      </c>
      <c r="AJ25" s="62" t="str">
        <f t="shared" si="24"/>
        <v/>
      </c>
    </row>
    <row r="26" spans="1:36" ht="24.95" customHeight="1">
      <c r="A26" s="7">
        <v>2</v>
      </c>
      <c r="B26" s="54">
        <v>0.60555555555555551</v>
      </c>
      <c r="C26" s="55" t="str">
        <f>INSCRIPTIONS!E4</f>
        <v>SPITERI</v>
      </c>
      <c r="D26" s="55" t="str">
        <f>INSCRIPTIONS!F4</f>
        <v>Michaël</v>
      </c>
      <c r="E26" s="55" t="str">
        <f>INSCRIPTIONS!G4</f>
        <v>Roue Sportive MEXIMIEUX</v>
      </c>
      <c r="F26" s="55" t="str">
        <f>INSCRIPTIONS!H4</f>
        <v>FSGT</v>
      </c>
      <c r="G26" s="55" t="str">
        <f>INSCRIPTIONS!I4</f>
        <v>01</v>
      </c>
      <c r="H26" s="55">
        <f>INSCRIPTIONS!J4</f>
        <v>1984</v>
      </c>
      <c r="I26" s="55" t="str">
        <f>INSCRIPTIONS!K4</f>
        <v>M</v>
      </c>
      <c r="J26" s="14">
        <f t="shared" si="0"/>
        <v>37</v>
      </c>
      <c r="K26" s="13" t="str">
        <f t="shared" si="1"/>
        <v>D</v>
      </c>
      <c r="L26" s="65">
        <v>2.3622685185185188E-2</v>
      </c>
      <c r="M26" s="66">
        <f t="shared" si="2"/>
        <v>2.2233796296296404E-2</v>
      </c>
      <c r="N26" s="67">
        <f t="shared" si="3"/>
        <v>26.985944820405908</v>
      </c>
      <c r="O26" s="68">
        <f t="shared" si="4"/>
        <v>24</v>
      </c>
      <c r="P26" s="69" t="str">
        <f t="shared" si="5"/>
        <v/>
      </c>
      <c r="Q26" s="68" t="str">
        <f t="shared" si="6"/>
        <v/>
      </c>
      <c r="S26" s="61" t="str">
        <f t="shared" si="7"/>
        <v/>
      </c>
      <c r="T26" s="62" t="str">
        <f t="shared" si="8"/>
        <v/>
      </c>
      <c r="U26" t="str">
        <f t="shared" si="9"/>
        <v/>
      </c>
      <c r="V26" s="62" t="str">
        <f t="shared" si="10"/>
        <v/>
      </c>
      <c r="W26" s="63" t="str">
        <f t="shared" si="11"/>
        <v/>
      </c>
      <c r="X26" s="62" t="str">
        <f t="shared" si="12"/>
        <v/>
      </c>
      <c r="Y26">
        <f t="shared" si="13"/>
        <v>26.985944820405908</v>
      </c>
      <c r="Z26" s="62">
        <f t="shared" si="14"/>
        <v>12</v>
      </c>
      <c r="AA26" s="63" t="str">
        <f t="shared" si="15"/>
        <v/>
      </c>
      <c r="AB26" s="62" t="str">
        <f t="shared" si="16"/>
        <v/>
      </c>
      <c r="AC26" s="63" t="str">
        <f t="shared" si="17"/>
        <v/>
      </c>
      <c r="AD26" s="62" t="str">
        <f t="shared" si="18"/>
        <v/>
      </c>
      <c r="AE26" s="63" t="str">
        <f t="shared" si="19"/>
        <v/>
      </c>
      <c r="AF26" s="62" t="str">
        <f t="shared" si="20"/>
        <v/>
      </c>
      <c r="AG26" s="63" t="str">
        <f t="shared" si="21"/>
        <v/>
      </c>
      <c r="AH26" s="62" t="str">
        <f t="shared" si="22"/>
        <v/>
      </c>
      <c r="AI26" s="63" t="str">
        <f t="shared" si="23"/>
        <v/>
      </c>
      <c r="AJ26" s="62" t="str">
        <f t="shared" si="24"/>
        <v/>
      </c>
    </row>
    <row r="27" spans="1:36" ht="24.95" customHeight="1">
      <c r="A27" s="7">
        <v>32</v>
      </c>
      <c r="B27" s="54">
        <v>0.62638888888888888</v>
      </c>
      <c r="C27" s="55" t="str">
        <f>INSCRIPTIONS!E35</f>
        <v>BRON</v>
      </c>
      <c r="D27" s="55" t="str">
        <f>INSCRIPTIONS!F35</f>
        <v>Didier</v>
      </c>
      <c r="E27" s="55" t="str">
        <f>INSCRIPTIONS!G35</f>
        <v>VC L'ISLE D'ABEAU</v>
      </c>
      <c r="F27" s="55" t="str">
        <f>INSCRIPTIONS!H35</f>
        <v>FSGT</v>
      </c>
      <c r="G27" s="55" t="str">
        <f>INSCRIPTIONS!I35</f>
        <v>38</v>
      </c>
      <c r="H27" s="55">
        <f>INSCRIPTIONS!J35</f>
        <v>1970</v>
      </c>
      <c r="I27" s="55" t="str">
        <f>INSCRIPTIONS!K35</f>
        <v>M</v>
      </c>
      <c r="J27" s="14">
        <f t="shared" si="0"/>
        <v>51</v>
      </c>
      <c r="K27" s="13" t="str">
        <f t="shared" si="1"/>
        <v>F</v>
      </c>
      <c r="L27" s="65">
        <v>4.4502314814814814E-2</v>
      </c>
      <c r="M27" s="66">
        <f t="shared" si="2"/>
        <v>2.2280092592592671E-2</v>
      </c>
      <c r="N27" s="67">
        <f t="shared" si="3"/>
        <v>26.929870129870032</v>
      </c>
      <c r="O27" s="68">
        <f t="shared" si="4"/>
        <v>25</v>
      </c>
      <c r="P27" s="69" t="str">
        <f t="shared" si="5"/>
        <v/>
      </c>
      <c r="Q27" s="68" t="str">
        <f t="shared" si="6"/>
        <v/>
      </c>
      <c r="S27" s="61" t="str">
        <f t="shared" si="7"/>
        <v/>
      </c>
      <c r="T27" s="62" t="str">
        <f t="shared" si="8"/>
        <v/>
      </c>
      <c r="U27" t="str">
        <f t="shared" si="9"/>
        <v/>
      </c>
      <c r="V27" s="62" t="str">
        <f t="shared" si="10"/>
        <v/>
      </c>
      <c r="W27" s="63" t="str">
        <f t="shared" si="11"/>
        <v/>
      </c>
      <c r="X27" s="62" t="str">
        <f t="shared" si="12"/>
        <v/>
      </c>
      <c r="Y27" t="str">
        <f t="shared" si="13"/>
        <v/>
      </c>
      <c r="Z27" s="62" t="str">
        <f t="shared" si="14"/>
        <v/>
      </c>
      <c r="AA27" s="63" t="str">
        <f t="shared" si="15"/>
        <v/>
      </c>
      <c r="AB27" s="62" t="str">
        <f t="shared" si="16"/>
        <v/>
      </c>
      <c r="AC27" s="63">
        <f t="shared" si="17"/>
        <v>26.929870129870032</v>
      </c>
      <c r="AD27" s="62">
        <f t="shared" si="18"/>
        <v>5</v>
      </c>
      <c r="AE27" s="63" t="str">
        <f t="shared" si="19"/>
        <v/>
      </c>
      <c r="AF27" s="62" t="str">
        <f t="shared" si="20"/>
        <v/>
      </c>
      <c r="AG27" s="63" t="str">
        <f t="shared" si="21"/>
        <v/>
      </c>
      <c r="AH27" s="62" t="str">
        <f t="shared" si="22"/>
        <v/>
      </c>
      <c r="AI27" s="63" t="str">
        <f t="shared" si="23"/>
        <v/>
      </c>
      <c r="AJ27" s="62" t="str">
        <f t="shared" si="24"/>
        <v/>
      </c>
    </row>
    <row r="28" spans="1:36" ht="24.95" customHeight="1">
      <c r="A28" s="7">
        <v>72</v>
      </c>
      <c r="B28" s="54">
        <v>0.65416666666666667</v>
      </c>
      <c r="C28" s="55" t="str">
        <f>INSCRIPTIONS!E78</f>
        <v>VAURES</v>
      </c>
      <c r="D28" s="55" t="str">
        <f>INSCRIPTIONS!F78</f>
        <v>Laurent</v>
      </c>
      <c r="E28" s="55" t="str">
        <f>INSCRIPTIONS!G78</f>
        <v>Team des Dombes</v>
      </c>
      <c r="F28" s="55" t="str">
        <f>INSCRIPTIONS!H78</f>
        <v>FSGT</v>
      </c>
      <c r="G28" s="55">
        <f>INSCRIPTIONS!I78</f>
        <v>1</v>
      </c>
      <c r="H28" s="55">
        <f>INSCRIPTIONS!J78</f>
        <v>1969</v>
      </c>
      <c r="I28" s="55">
        <f>INSCRIPTIONS!K78</f>
        <v>0</v>
      </c>
      <c r="J28" s="14">
        <f t="shared" si="0"/>
        <v>52</v>
      </c>
      <c r="K28" s="13" t="str">
        <f t="shared" si="1"/>
        <v>F</v>
      </c>
      <c r="L28" s="65">
        <v>7.2407407407407406E-2</v>
      </c>
      <c r="M28" s="66">
        <f t="shared" si="2"/>
        <v>2.2407407407407431E-2</v>
      </c>
      <c r="N28" s="67">
        <f t="shared" si="3"/>
        <v>26.776859504132204</v>
      </c>
      <c r="O28" s="68">
        <f t="shared" si="4"/>
        <v>26</v>
      </c>
      <c r="P28" s="69" t="str">
        <f t="shared" si="5"/>
        <v/>
      </c>
      <c r="Q28" s="68" t="str">
        <f t="shared" si="6"/>
        <v/>
      </c>
      <c r="S28" s="61" t="str">
        <f t="shared" si="7"/>
        <v/>
      </c>
      <c r="T28" s="62" t="str">
        <f t="shared" si="8"/>
        <v/>
      </c>
      <c r="U28" t="str">
        <f t="shared" si="9"/>
        <v/>
      </c>
      <c r="V28" s="62" t="str">
        <f t="shared" si="10"/>
        <v/>
      </c>
      <c r="W28" s="63" t="str">
        <f t="shared" si="11"/>
        <v/>
      </c>
      <c r="X28" s="62" t="str">
        <f t="shared" si="12"/>
        <v/>
      </c>
      <c r="Y28" t="str">
        <f t="shared" si="13"/>
        <v/>
      </c>
      <c r="Z28" s="62" t="str">
        <f t="shared" si="14"/>
        <v/>
      </c>
      <c r="AA28" s="63" t="str">
        <f t="shared" si="15"/>
        <v/>
      </c>
      <c r="AB28" s="62" t="str">
        <f t="shared" si="16"/>
        <v/>
      </c>
      <c r="AC28" s="63">
        <f t="shared" si="17"/>
        <v>26.776859504132204</v>
      </c>
      <c r="AD28" s="62">
        <f t="shared" si="18"/>
        <v>6</v>
      </c>
      <c r="AE28" s="63" t="str">
        <f t="shared" si="19"/>
        <v/>
      </c>
      <c r="AF28" s="62" t="str">
        <f t="shared" si="20"/>
        <v/>
      </c>
      <c r="AG28" s="63" t="str">
        <f t="shared" si="21"/>
        <v/>
      </c>
      <c r="AH28" s="62" t="str">
        <f t="shared" si="22"/>
        <v/>
      </c>
      <c r="AI28" s="63" t="str">
        <f t="shared" si="23"/>
        <v/>
      </c>
      <c r="AJ28" s="62" t="str">
        <f t="shared" si="24"/>
        <v/>
      </c>
    </row>
    <row r="29" spans="1:36" ht="24.95" customHeight="1">
      <c r="A29" s="7">
        <v>45</v>
      </c>
      <c r="B29" s="54">
        <v>0.63541666666666663</v>
      </c>
      <c r="C29" s="55" t="str">
        <f>INSCRIPTIONS!E50</f>
        <v>GONCALVES</v>
      </c>
      <c r="D29" s="55" t="str">
        <f>INSCRIPTIONS!F50</f>
        <v>Serge</v>
      </c>
      <c r="E29" s="55" t="str">
        <f>INSCRIPTIONS!G50</f>
        <v>AC Moulin à Vent</v>
      </c>
      <c r="F29" s="55" t="str">
        <f>INSCRIPTIONS!H50</f>
        <v>FSGT</v>
      </c>
      <c r="G29" s="55" t="str">
        <f>INSCRIPTIONS!I50</f>
        <v>69</v>
      </c>
      <c r="H29" s="55">
        <f>INSCRIPTIONS!J50</f>
        <v>1963</v>
      </c>
      <c r="I29" s="55" t="str">
        <f>INSCRIPTIONS!K50</f>
        <v>M</v>
      </c>
      <c r="J29" s="14">
        <f t="shared" si="0"/>
        <v>58</v>
      </c>
      <c r="K29" s="13" t="str">
        <f t="shared" si="1"/>
        <v>F</v>
      </c>
      <c r="L29" s="65">
        <v>5.3715277777777772E-2</v>
      </c>
      <c r="M29" s="66">
        <f t="shared" si="2"/>
        <v>2.2465277777777848E-2</v>
      </c>
      <c r="N29" s="67">
        <f t="shared" si="3"/>
        <v>26.707882534775806</v>
      </c>
      <c r="O29" s="68">
        <f t="shared" si="4"/>
        <v>27</v>
      </c>
      <c r="P29" s="69" t="str">
        <f t="shared" si="5"/>
        <v/>
      </c>
      <c r="Q29" s="68" t="str">
        <f t="shared" si="6"/>
        <v/>
      </c>
      <c r="S29" s="61" t="str">
        <f t="shared" si="7"/>
        <v/>
      </c>
      <c r="T29" s="62" t="str">
        <f t="shared" si="8"/>
        <v/>
      </c>
      <c r="U29" t="str">
        <f t="shared" si="9"/>
        <v/>
      </c>
      <c r="V29" s="62" t="str">
        <f t="shared" si="10"/>
        <v/>
      </c>
      <c r="W29" s="63" t="str">
        <f t="shared" si="11"/>
        <v/>
      </c>
      <c r="X29" s="62" t="str">
        <f t="shared" si="12"/>
        <v/>
      </c>
      <c r="Y29" t="str">
        <f t="shared" si="13"/>
        <v/>
      </c>
      <c r="Z29" s="62" t="str">
        <f t="shared" si="14"/>
        <v/>
      </c>
      <c r="AA29" s="63" t="str">
        <f t="shared" si="15"/>
        <v/>
      </c>
      <c r="AB29" s="62" t="str">
        <f t="shared" si="16"/>
        <v/>
      </c>
      <c r="AC29" s="63">
        <f t="shared" si="17"/>
        <v>26.707882534775806</v>
      </c>
      <c r="AD29" s="62">
        <f t="shared" si="18"/>
        <v>7</v>
      </c>
      <c r="AE29" s="63" t="str">
        <f t="shared" si="19"/>
        <v/>
      </c>
      <c r="AF29" s="62" t="str">
        <f t="shared" si="20"/>
        <v/>
      </c>
      <c r="AG29" s="63" t="str">
        <f t="shared" si="21"/>
        <v/>
      </c>
      <c r="AH29" s="62" t="str">
        <f t="shared" si="22"/>
        <v/>
      </c>
      <c r="AI29" s="63" t="str">
        <f t="shared" si="23"/>
        <v/>
      </c>
      <c r="AJ29" s="62" t="str">
        <f t="shared" si="24"/>
        <v/>
      </c>
    </row>
    <row r="30" spans="1:36" ht="24.95" customHeight="1">
      <c r="A30" s="7">
        <v>42</v>
      </c>
      <c r="B30" s="54">
        <v>0.6333333333333333</v>
      </c>
      <c r="C30" s="55" t="str">
        <f>INSCRIPTIONS!E47</f>
        <v>CHAPUIS</v>
      </c>
      <c r="D30" s="55" t="str">
        <f>INSCRIPTIONS!F47</f>
        <v>Jean-Pierre</v>
      </c>
      <c r="E30" s="55" t="str">
        <f>INSCRIPTIONS!G47</f>
        <v>VC BRIGNAIS</v>
      </c>
      <c r="F30" s="55" t="str">
        <f>INSCRIPTIONS!H47</f>
        <v>FSGT</v>
      </c>
      <c r="G30" s="55" t="str">
        <f>INSCRIPTIONS!I47</f>
        <v>69</v>
      </c>
      <c r="H30" s="55">
        <f>INSCRIPTIONS!J47</f>
        <v>1948</v>
      </c>
      <c r="I30" s="55" t="str">
        <f>INSCRIPTIONS!K47</f>
        <v>M</v>
      </c>
      <c r="J30" s="14">
        <f t="shared" si="0"/>
        <v>73</v>
      </c>
      <c r="K30" s="13" t="str">
        <f t="shared" si="1"/>
        <v>H</v>
      </c>
      <c r="L30" s="65">
        <v>5.2071759259259255E-2</v>
      </c>
      <c r="M30" s="66">
        <f t="shared" si="2"/>
        <v>2.2905092592592657E-2</v>
      </c>
      <c r="N30" s="67">
        <f t="shared" si="3"/>
        <v>26.19504800404237</v>
      </c>
      <c r="O30" s="68">
        <f t="shared" si="4"/>
        <v>28</v>
      </c>
      <c r="P30" s="69" t="str">
        <f t="shared" si="5"/>
        <v/>
      </c>
      <c r="Q30" s="68" t="str">
        <f t="shared" si="6"/>
        <v/>
      </c>
      <c r="S30" s="61" t="str">
        <f t="shared" si="7"/>
        <v/>
      </c>
      <c r="T30" s="62" t="str">
        <f t="shared" si="8"/>
        <v/>
      </c>
      <c r="U30" t="str">
        <f t="shared" si="9"/>
        <v/>
      </c>
      <c r="V30" s="62" t="str">
        <f t="shared" si="10"/>
        <v/>
      </c>
      <c r="W30" s="63" t="str">
        <f t="shared" si="11"/>
        <v/>
      </c>
      <c r="X30" s="62" t="str">
        <f t="shared" si="12"/>
        <v/>
      </c>
      <c r="Y30" t="str">
        <f t="shared" si="13"/>
        <v/>
      </c>
      <c r="Z30" s="62" t="str">
        <f t="shared" si="14"/>
        <v/>
      </c>
      <c r="AA30" s="63" t="str">
        <f t="shared" si="15"/>
        <v/>
      </c>
      <c r="AB30" s="62" t="str">
        <f t="shared" si="16"/>
        <v/>
      </c>
      <c r="AC30" s="63" t="str">
        <f t="shared" si="17"/>
        <v/>
      </c>
      <c r="AD30" s="62" t="str">
        <f t="shared" si="18"/>
        <v/>
      </c>
      <c r="AE30" s="63" t="str">
        <f t="shared" si="19"/>
        <v/>
      </c>
      <c r="AF30" s="62" t="str">
        <f t="shared" si="20"/>
        <v/>
      </c>
      <c r="AG30" s="63">
        <f t="shared" si="21"/>
        <v>26.19504800404237</v>
      </c>
      <c r="AH30" s="62">
        <f t="shared" si="22"/>
        <v>1</v>
      </c>
      <c r="AI30" s="63" t="str">
        <f t="shared" si="23"/>
        <v/>
      </c>
      <c r="AJ30" s="62" t="str">
        <f t="shared" si="24"/>
        <v/>
      </c>
    </row>
    <row r="31" spans="1:36" ht="24.95" customHeight="1">
      <c r="A31" s="7">
        <v>74</v>
      </c>
      <c r="B31" s="54">
        <v>0.65555555555555556</v>
      </c>
      <c r="C31" s="55" t="s">
        <v>28</v>
      </c>
      <c r="D31" s="55" t="s">
        <v>29</v>
      </c>
      <c r="E31" s="55" t="s">
        <v>30</v>
      </c>
      <c r="F31" s="55" t="s">
        <v>31</v>
      </c>
      <c r="G31" s="55">
        <v>1</v>
      </c>
      <c r="H31" s="55">
        <v>1986</v>
      </c>
      <c r="I31" s="55">
        <f>INSCRIPTIONS!K80</f>
        <v>0</v>
      </c>
      <c r="J31" s="14">
        <f t="shared" si="0"/>
        <v>35</v>
      </c>
      <c r="K31" s="13" t="str">
        <f t="shared" si="1"/>
        <v>D</v>
      </c>
      <c r="L31" s="65">
        <v>7.435185185185185E-2</v>
      </c>
      <c r="M31" s="66">
        <f t="shared" si="2"/>
        <v>2.2962962962963074E-2</v>
      </c>
      <c r="N31" s="67">
        <f t="shared" si="3"/>
        <v>26.129032258064388</v>
      </c>
      <c r="O31" s="68">
        <f t="shared" si="4"/>
        <v>29</v>
      </c>
      <c r="P31" s="69" t="str">
        <f t="shared" si="5"/>
        <v/>
      </c>
      <c r="Q31" s="68" t="str">
        <f t="shared" si="6"/>
        <v/>
      </c>
      <c r="S31" s="61" t="str">
        <f t="shared" si="7"/>
        <v/>
      </c>
      <c r="T31" s="62" t="str">
        <f t="shared" si="8"/>
        <v/>
      </c>
      <c r="U31" t="str">
        <f t="shared" si="9"/>
        <v/>
      </c>
      <c r="V31" s="62" t="str">
        <f t="shared" si="10"/>
        <v/>
      </c>
      <c r="W31" s="63" t="str">
        <f t="shared" si="11"/>
        <v/>
      </c>
      <c r="X31" s="62" t="str">
        <f t="shared" si="12"/>
        <v/>
      </c>
      <c r="Y31">
        <f t="shared" si="13"/>
        <v>26.129032258064388</v>
      </c>
      <c r="Z31" s="62">
        <f t="shared" si="14"/>
        <v>13</v>
      </c>
      <c r="AA31" s="63" t="str">
        <f t="shared" si="15"/>
        <v/>
      </c>
      <c r="AB31" s="62" t="str">
        <f t="shared" si="16"/>
        <v/>
      </c>
      <c r="AC31" s="63" t="str">
        <f t="shared" si="17"/>
        <v/>
      </c>
      <c r="AD31" s="62" t="str">
        <f t="shared" si="18"/>
        <v/>
      </c>
      <c r="AE31" s="63" t="str">
        <f t="shared" si="19"/>
        <v/>
      </c>
      <c r="AF31" s="62" t="str">
        <f t="shared" si="20"/>
        <v/>
      </c>
      <c r="AG31" s="63" t="str">
        <f t="shared" si="21"/>
        <v/>
      </c>
      <c r="AH31" s="62" t="str">
        <f t="shared" si="22"/>
        <v/>
      </c>
      <c r="AI31" s="63" t="str">
        <f t="shared" si="23"/>
        <v/>
      </c>
      <c r="AJ31" s="62" t="str">
        <f t="shared" si="24"/>
        <v/>
      </c>
    </row>
    <row r="32" spans="1:36" ht="24.95" customHeight="1">
      <c r="A32" s="7">
        <v>21</v>
      </c>
      <c r="B32" s="54">
        <v>0.61875000000000002</v>
      </c>
      <c r="C32" s="55" t="str">
        <f>INSCRIPTIONS!E24</f>
        <v>SAUVETRE</v>
      </c>
      <c r="D32" s="55" t="str">
        <f>INSCRIPTIONS!F24</f>
        <v>Alban</v>
      </c>
      <c r="E32" s="55" t="str">
        <f>INSCRIPTIONS!G24</f>
        <v>Non licencié (Triathlon Tarare)</v>
      </c>
      <c r="F32" s="55" t="str">
        <f>INSCRIPTIONS!H24</f>
        <v>(TRI)</v>
      </c>
      <c r="G32" s="55">
        <f>INSCRIPTIONS!I24</f>
        <v>0</v>
      </c>
      <c r="H32" s="55">
        <f>INSCRIPTIONS!J24</f>
        <v>2006</v>
      </c>
      <c r="I32" s="55" t="str">
        <f>INSCRIPTIONS!K24</f>
        <v>M</v>
      </c>
      <c r="J32" s="14">
        <f t="shared" si="0"/>
        <v>15</v>
      </c>
      <c r="K32" s="13" t="str">
        <f t="shared" si="1"/>
        <v>B</v>
      </c>
      <c r="L32" s="65">
        <v>3.8032407407407411E-2</v>
      </c>
      <c r="M32" s="66">
        <f t="shared" si="2"/>
        <v>2.344907407407415E-2</v>
      </c>
      <c r="N32" s="67">
        <f t="shared" si="3"/>
        <v>25.587364264560627</v>
      </c>
      <c r="O32" s="68">
        <f t="shared" si="4"/>
        <v>30</v>
      </c>
      <c r="P32" s="69">
        <f t="shared" si="5"/>
        <v>25.587364264560627</v>
      </c>
      <c r="Q32" s="68">
        <f t="shared" si="6"/>
        <v>3</v>
      </c>
      <c r="S32" s="61" t="str">
        <f t="shared" si="7"/>
        <v/>
      </c>
      <c r="T32" s="62" t="str">
        <f t="shared" si="8"/>
        <v/>
      </c>
      <c r="U32">
        <f t="shared" si="9"/>
        <v>25.587364264560627</v>
      </c>
      <c r="V32" s="62">
        <f t="shared" si="10"/>
        <v>3</v>
      </c>
      <c r="W32" s="63" t="str">
        <f t="shared" si="11"/>
        <v/>
      </c>
      <c r="X32" s="62" t="str">
        <f t="shared" si="12"/>
        <v/>
      </c>
      <c r="Y32" t="str">
        <f t="shared" si="13"/>
        <v/>
      </c>
      <c r="Z32" s="62" t="str">
        <f t="shared" si="14"/>
        <v/>
      </c>
      <c r="AA32" s="63" t="str">
        <f t="shared" si="15"/>
        <v/>
      </c>
      <c r="AB32" s="62" t="str">
        <f t="shared" si="16"/>
        <v/>
      </c>
      <c r="AC32" s="63" t="str">
        <f t="shared" si="17"/>
        <v/>
      </c>
      <c r="AD32" s="62" t="str">
        <f t="shared" si="18"/>
        <v/>
      </c>
      <c r="AE32" s="63" t="str">
        <f t="shared" si="19"/>
        <v/>
      </c>
      <c r="AF32" s="62" t="str">
        <f t="shared" si="20"/>
        <v/>
      </c>
      <c r="AG32" s="63" t="str">
        <f t="shared" si="21"/>
        <v/>
      </c>
      <c r="AH32" s="62" t="str">
        <f t="shared" si="22"/>
        <v/>
      </c>
      <c r="AI32" s="63" t="str">
        <f t="shared" si="23"/>
        <v/>
      </c>
      <c r="AJ32" s="62" t="str">
        <f t="shared" si="24"/>
        <v/>
      </c>
    </row>
    <row r="33" spans="1:36" ht="24.95" customHeight="1">
      <c r="A33" s="7">
        <v>27</v>
      </c>
      <c r="B33" s="54">
        <v>0.62291666666666667</v>
      </c>
      <c r="C33" s="55" t="str">
        <f>INSCRIPTIONS!E30</f>
        <v xml:space="preserve">FALCOZ </v>
      </c>
      <c r="D33" s="55" t="str">
        <f>INSCRIPTIONS!F30</f>
        <v>Gabriel</v>
      </c>
      <c r="E33" s="55" t="str">
        <f>INSCRIPTIONS!G30</f>
        <v>VC FRANCHEVILLE</v>
      </c>
      <c r="F33" s="55" t="str">
        <f>INSCRIPTIONS!H30</f>
        <v>FFC</v>
      </c>
      <c r="G33" s="55" t="str">
        <f>INSCRIPTIONS!I30</f>
        <v>69</v>
      </c>
      <c r="H33" s="55">
        <f>INSCRIPTIONS!J30</f>
        <v>2005</v>
      </c>
      <c r="I33" s="55" t="str">
        <f>INSCRIPTIONS!K30</f>
        <v>M</v>
      </c>
      <c r="J33" s="14">
        <f t="shared" si="0"/>
        <v>16</v>
      </c>
      <c r="K33" s="13" t="str">
        <f t="shared" si="1"/>
        <v>B</v>
      </c>
      <c r="L33" s="65">
        <v>4.2395833333333334E-2</v>
      </c>
      <c r="M33" s="66">
        <f t="shared" si="2"/>
        <v>2.3645833333333366E-2</v>
      </c>
      <c r="N33" s="67">
        <f t="shared" si="3"/>
        <v>25.374449339207011</v>
      </c>
      <c r="O33" s="68">
        <f t="shared" si="4"/>
        <v>31</v>
      </c>
      <c r="P33" s="69">
        <f t="shared" si="5"/>
        <v>25.374449339207011</v>
      </c>
      <c r="Q33" s="68">
        <f t="shared" si="6"/>
        <v>4</v>
      </c>
      <c r="S33" s="61" t="str">
        <f t="shared" si="7"/>
        <v/>
      </c>
      <c r="T33" s="62" t="str">
        <f t="shared" si="8"/>
        <v/>
      </c>
      <c r="U33">
        <f t="shared" si="9"/>
        <v>25.374449339207011</v>
      </c>
      <c r="V33" s="62">
        <f t="shared" si="10"/>
        <v>4</v>
      </c>
      <c r="W33" s="63" t="str">
        <f t="shared" si="11"/>
        <v/>
      </c>
      <c r="X33" s="62" t="str">
        <f t="shared" si="12"/>
        <v/>
      </c>
      <c r="Y33" t="str">
        <f t="shared" si="13"/>
        <v/>
      </c>
      <c r="Z33" s="62" t="str">
        <f t="shared" si="14"/>
        <v/>
      </c>
      <c r="AA33" s="63" t="str">
        <f t="shared" si="15"/>
        <v/>
      </c>
      <c r="AB33" s="62" t="str">
        <f t="shared" si="16"/>
        <v/>
      </c>
      <c r="AC33" s="63" t="str">
        <f t="shared" si="17"/>
        <v/>
      </c>
      <c r="AD33" s="62" t="str">
        <f t="shared" si="18"/>
        <v/>
      </c>
      <c r="AE33" s="63" t="str">
        <f t="shared" si="19"/>
        <v/>
      </c>
      <c r="AF33" s="62" t="str">
        <f t="shared" si="20"/>
        <v/>
      </c>
      <c r="AG33" s="63" t="str">
        <f t="shared" si="21"/>
        <v/>
      </c>
      <c r="AH33" s="62" t="str">
        <f t="shared" si="22"/>
        <v/>
      </c>
      <c r="AI33" s="63" t="str">
        <f t="shared" si="23"/>
        <v/>
      </c>
      <c r="AJ33" s="62" t="str">
        <f t="shared" si="24"/>
        <v/>
      </c>
    </row>
    <row r="34" spans="1:36" ht="24.95" customHeight="1">
      <c r="A34" s="7">
        <v>66</v>
      </c>
      <c r="B34" s="54">
        <v>0.65</v>
      </c>
      <c r="C34" s="55" t="str">
        <f>INSCRIPTIONS!E72</f>
        <v>LAVET</v>
      </c>
      <c r="D34" s="55" t="str">
        <f>INSCRIPTIONS!F72</f>
        <v>Jean Luc</v>
      </c>
      <c r="E34" s="55" t="str">
        <f>INSCRIPTIONS!G72</f>
        <v>ECD OULLINS</v>
      </c>
      <c r="F34" s="55">
        <f>INSCRIPTIONS!H72</f>
        <v>0</v>
      </c>
      <c r="G34" s="55">
        <f>INSCRIPTIONS!I72</f>
        <v>69</v>
      </c>
      <c r="H34" s="55">
        <f>INSCRIPTIONS!J72</f>
        <v>1960</v>
      </c>
      <c r="I34" s="55">
        <f>INSCRIPTIONS!K72</f>
        <v>0</v>
      </c>
      <c r="J34" s="14">
        <f t="shared" si="0"/>
        <v>61</v>
      </c>
      <c r="K34" s="13" t="str">
        <f t="shared" si="1"/>
        <v>G</v>
      </c>
      <c r="L34" s="65">
        <v>6.9548611111111117E-2</v>
      </c>
      <c r="M34" s="66">
        <f t="shared" si="2"/>
        <v>2.3715277777777821E-2</v>
      </c>
      <c r="N34" s="67">
        <f t="shared" si="3"/>
        <v>25.300146412884288</v>
      </c>
      <c r="O34" s="68">
        <f t="shared" si="4"/>
        <v>32</v>
      </c>
      <c r="P34" s="69" t="str">
        <f t="shared" si="5"/>
        <v/>
      </c>
      <c r="Q34" s="68" t="str">
        <f t="shared" si="6"/>
        <v/>
      </c>
      <c r="S34" s="61" t="str">
        <f t="shared" si="7"/>
        <v/>
      </c>
      <c r="T34" s="62" t="str">
        <f t="shared" si="8"/>
        <v/>
      </c>
      <c r="U34" t="str">
        <f t="shared" si="9"/>
        <v/>
      </c>
      <c r="V34" s="62" t="str">
        <f t="shared" si="10"/>
        <v/>
      </c>
      <c r="W34" s="63" t="str">
        <f t="shared" si="11"/>
        <v/>
      </c>
      <c r="X34" s="62" t="str">
        <f t="shared" si="12"/>
        <v/>
      </c>
      <c r="Y34" t="str">
        <f t="shared" si="13"/>
        <v/>
      </c>
      <c r="Z34" s="62" t="str">
        <f t="shared" si="14"/>
        <v/>
      </c>
      <c r="AA34" s="63" t="str">
        <f t="shared" si="15"/>
        <v/>
      </c>
      <c r="AB34" s="62" t="str">
        <f t="shared" si="16"/>
        <v/>
      </c>
      <c r="AC34" s="63" t="str">
        <f t="shared" si="17"/>
        <v/>
      </c>
      <c r="AD34" s="62" t="str">
        <f t="shared" si="18"/>
        <v/>
      </c>
      <c r="AE34" s="63">
        <f t="shared" si="19"/>
        <v>25.300146412884288</v>
      </c>
      <c r="AF34" s="62">
        <f t="shared" si="20"/>
        <v>1</v>
      </c>
      <c r="AG34" s="63" t="str">
        <f t="shared" si="21"/>
        <v/>
      </c>
      <c r="AH34" s="62" t="str">
        <f t="shared" si="22"/>
        <v/>
      </c>
      <c r="AI34" s="63" t="str">
        <f t="shared" si="23"/>
        <v/>
      </c>
      <c r="AJ34" s="62" t="str">
        <f t="shared" si="24"/>
        <v/>
      </c>
    </row>
    <row r="35" spans="1:36" ht="24.95" customHeight="1">
      <c r="A35" s="7">
        <v>37</v>
      </c>
      <c r="B35" s="54">
        <v>0.62986111111111109</v>
      </c>
      <c r="C35" s="55" t="str">
        <f>INSCRIPTIONS!E40</f>
        <v>RAOUL</v>
      </c>
      <c r="D35" s="55" t="str">
        <f>INSCRIPTIONS!F40</f>
        <v>Malo</v>
      </c>
      <c r="E35" s="55" t="str">
        <f>INSCRIPTIONS!G40</f>
        <v>CC SAINT-MARTINOIS</v>
      </c>
      <c r="F35" s="55" t="str">
        <f>INSCRIPTIONS!H40</f>
        <v>FFC</v>
      </c>
      <c r="G35" s="55" t="str">
        <f>INSCRIPTIONS!I40</f>
        <v>69</v>
      </c>
      <c r="H35" s="55">
        <f>INSCRIPTIONS!J40</f>
        <v>2006</v>
      </c>
      <c r="I35" s="55" t="str">
        <f>INSCRIPTIONS!K40</f>
        <v>M</v>
      </c>
      <c r="J35" s="14">
        <f t="shared" si="0"/>
        <v>15</v>
      </c>
      <c r="K35" s="13" t="str">
        <f t="shared" si="1"/>
        <v>B</v>
      </c>
      <c r="L35" s="65">
        <v>4.9467592592592591E-2</v>
      </c>
      <c r="M35" s="66">
        <f t="shared" si="2"/>
        <v>2.3773148148148238E-2</v>
      </c>
      <c r="N35" s="67">
        <f t="shared" si="3"/>
        <v>25.23855890944489</v>
      </c>
      <c r="O35" s="68">
        <f t="shared" si="4"/>
        <v>33</v>
      </c>
      <c r="P35" s="69">
        <f t="shared" si="5"/>
        <v>25.23855890944489</v>
      </c>
      <c r="Q35" s="68">
        <f t="shared" si="6"/>
        <v>5</v>
      </c>
      <c r="S35" s="61" t="str">
        <f t="shared" si="7"/>
        <v/>
      </c>
      <c r="T35" s="62" t="str">
        <f t="shared" si="8"/>
        <v/>
      </c>
      <c r="U35">
        <f t="shared" si="9"/>
        <v>25.23855890944489</v>
      </c>
      <c r="V35" s="62">
        <f t="shared" si="10"/>
        <v>5</v>
      </c>
      <c r="W35" s="63" t="str">
        <f t="shared" si="11"/>
        <v/>
      </c>
      <c r="X35" s="62" t="str">
        <f t="shared" si="12"/>
        <v/>
      </c>
      <c r="Y35" t="str">
        <f t="shared" si="13"/>
        <v/>
      </c>
      <c r="Z35" s="62" t="str">
        <f t="shared" si="14"/>
        <v/>
      </c>
      <c r="AA35" s="63" t="str">
        <f t="shared" si="15"/>
        <v/>
      </c>
      <c r="AB35" s="62" t="str">
        <f t="shared" si="16"/>
        <v/>
      </c>
      <c r="AC35" s="63" t="str">
        <f t="shared" si="17"/>
        <v/>
      </c>
      <c r="AD35" s="62" t="str">
        <f t="shared" si="18"/>
        <v/>
      </c>
      <c r="AE35" s="63" t="str">
        <f t="shared" si="19"/>
        <v/>
      </c>
      <c r="AF35" s="62" t="str">
        <f t="shared" si="20"/>
        <v/>
      </c>
      <c r="AG35" s="63" t="str">
        <f t="shared" si="21"/>
        <v/>
      </c>
      <c r="AH35" s="62" t="str">
        <f t="shared" si="22"/>
        <v/>
      </c>
      <c r="AI35" s="63" t="str">
        <f t="shared" si="23"/>
        <v/>
      </c>
      <c r="AJ35" s="62" t="str">
        <f t="shared" si="24"/>
        <v/>
      </c>
    </row>
    <row r="36" spans="1:36" ht="24.95" customHeight="1">
      <c r="A36" s="7">
        <v>75</v>
      </c>
      <c r="B36" s="54">
        <v>0.65625</v>
      </c>
      <c r="C36" s="55" t="s">
        <v>32</v>
      </c>
      <c r="D36" s="55" t="s">
        <v>33</v>
      </c>
      <c r="E36" s="55" t="s">
        <v>34</v>
      </c>
      <c r="F36" s="55" t="s">
        <v>31</v>
      </c>
      <c r="G36" s="55">
        <v>69</v>
      </c>
      <c r="H36" s="55">
        <v>1953</v>
      </c>
      <c r="I36" s="55">
        <f>INSCRIPTIONS!K81</f>
        <v>0</v>
      </c>
      <c r="J36" s="14">
        <f t="shared" si="0"/>
        <v>68</v>
      </c>
      <c r="K36" s="13" t="str">
        <f t="shared" si="1"/>
        <v>G</v>
      </c>
      <c r="L36" s="65">
        <v>7.5983796296296299E-2</v>
      </c>
      <c r="M36" s="66">
        <f t="shared" si="2"/>
        <v>2.3900462962962998E-2</v>
      </c>
      <c r="N36" s="67">
        <f t="shared" si="3"/>
        <v>25.104116222760254</v>
      </c>
      <c r="O36" s="68">
        <f t="shared" si="4"/>
        <v>34</v>
      </c>
      <c r="P36" s="69" t="str">
        <f t="shared" si="5"/>
        <v/>
      </c>
      <c r="Q36" s="68" t="str">
        <f t="shared" si="6"/>
        <v/>
      </c>
      <c r="S36" s="61" t="str">
        <f t="shared" si="7"/>
        <v/>
      </c>
      <c r="T36" s="62" t="str">
        <f t="shared" si="8"/>
        <v/>
      </c>
      <c r="U36" t="str">
        <f t="shared" si="9"/>
        <v/>
      </c>
      <c r="V36" s="62" t="str">
        <f t="shared" si="10"/>
        <v/>
      </c>
      <c r="W36" s="63" t="str">
        <f t="shared" si="11"/>
        <v/>
      </c>
      <c r="X36" s="62" t="str">
        <f t="shared" si="12"/>
        <v/>
      </c>
      <c r="Y36" t="str">
        <f t="shared" si="13"/>
        <v/>
      </c>
      <c r="Z36" s="62" t="str">
        <f t="shared" si="14"/>
        <v/>
      </c>
      <c r="AA36" s="63" t="str">
        <f t="shared" si="15"/>
        <v/>
      </c>
      <c r="AB36" s="62" t="str">
        <f t="shared" si="16"/>
        <v/>
      </c>
      <c r="AC36" s="63" t="str">
        <f t="shared" si="17"/>
        <v/>
      </c>
      <c r="AD36" s="62" t="str">
        <f t="shared" si="18"/>
        <v/>
      </c>
      <c r="AE36" s="63">
        <f t="shared" si="19"/>
        <v>25.104116222760254</v>
      </c>
      <c r="AF36" s="62">
        <f t="shared" si="20"/>
        <v>2</v>
      </c>
      <c r="AG36" s="63" t="str">
        <f t="shared" si="21"/>
        <v/>
      </c>
      <c r="AH36" s="62" t="str">
        <f t="shared" si="22"/>
        <v/>
      </c>
      <c r="AI36" s="63" t="str">
        <f t="shared" si="23"/>
        <v/>
      </c>
      <c r="AJ36" s="62" t="str">
        <f t="shared" si="24"/>
        <v/>
      </c>
    </row>
    <row r="37" spans="1:36" ht="24.95" customHeight="1">
      <c r="A37" s="7">
        <v>43</v>
      </c>
      <c r="B37" s="54">
        <v>0.63402777777777775</v>
      </c>
      <c r="C37" s="55" t="str">
        <f>INSCRIPTIONS!E48</f>
        <v>VALADIER</v>
      </c>
      <c r="D37" s="55" t="str">
        <f>INSCRIPTIONS!F48</f>
        <v>Simon</v>
      </c>
      <c r="E37" s="55" t="str">
        <f>INSCRIPTIONS!G48</f>
        <v>CC SAINT-MARTINOIS</v>
      </c>
      <c r="F37" s="55" t="str">
        <f>INSCRIPTIONS!H48</f>
        <v>FFC</v>
      </c>
      <c r="G37" s="55">
        <f>INSCRIPTIONS!I48</f>
        <v>69</v>
      </c>
      <c r="H37" s="55">
        <f>INSCRIPTIONS!J48</f>
        <v>1971</v>
      </c>
      <c r="I37" s="55" t="str">
        <f>INSCRIPTIONS!K48</f>
        <v>M</v>
      </c>
      <c r="J37" s="14">
        <f t="shared" si="0"/>
        <v>50</v>
      </c>
      <c r="K37" s="13" t="str">
        <f t="shared" si="1"/>
        <v>F</v>
      </c>
      <c r="L37" s="65">
        <v>5.3865740740740742E-2</v>
      </c>
      <c r="M37" s="66">
        <f t="shared" si="2"/>
        <v>2.4004629629629681E-2</v>
      </c>
      <c r="N37" s="67">
        <f t="shared" si="3"/>
        <v>24.995178399228493</v>
      </c>
      <c r="O37" s="68">
        <f t="shared" si="4"/>
        <v>35</v>
      </c>
      <c r="P37" s="69" t="str">
        <f t="shared" si="5"/>
        <v/>
      </c>
      <c r="Q37" s="68" t="str">
        <f t="shared" si="6"/>
        <v/>
      </c>
      <c r="S37" s="61" t="str">
        <f t="shared" si="7"/>
        <v/>
      </c>
      <c r="T37" s="62" t="str">
        <f t="shared" si="8"/>
        <v/>
      </c>
      <c r="U37" t="str">
        <f t="shared" si="9"/>
        <v/>
      </c>
      <c r="V37" s="62" t="str">
        <f t="shared" si="10"/>
        <v/>
      </c>
      <c r="W37" s="63" t="str">
        <f t="shared" si="11"/>
        <v/>
      </c>
      <c r="X37" s="62" t="str">
        <f t="shared" si="12"/>
        <v/>
      </c>
      <c r="Y37" t="str">
        <f t="shared" si="13"/>
        <v/>
      </c>
      <c r="Z37" s="62" t="str">
        <f t="shared" si="14"/>
        <v/>
      </c>
      <c r="AA37" s="63" t="str">
        <f t="shared" si="15"/>
        <v/>
      </c>
      <c r="AB37" s="62" t="str">
        <f t="shared" si="16"/>
        <v/>
      </c>
      <c r="AC37" s="63">
        <f t="shared" si="17"/>
        <v>24.995178399228493</v>
      </c>
      <c r="AD37" s="62">
        <f t="shared" si="18"/>
        <v>8</v>
      </c>
      <c r="AE37" s="63" t="str">
        <f t="shared" si="19"/>
        <v/>
      </c>
      <c r="AF37" s="62" t="str">
        <f t="shared" si="20"/>
        <v/>
      </c>
      <c r="AG37" s="63" t="str">
        <f t="shared" si="21"/>
        <v/>
      </c>
      <c r="AH37" s="62" t="str">
        <f t="shared" si="22"/>
        <v/>
      </c>
      <c r="AI37" s="63" t="str">
        <f t="shared" si="23"/>
        <v/>
      </c>
      <c r="AJ37" s="62" t="str">
        <f t="shared" si="24"/>
        <v/>
      </c>
    </row>
    <row r="38" spans="1:36" ht="24.95" customHeight="1">
      <c r="A38" s="7">
        <v>52</v>
      </c>
      <c r="B38" s="54">
        <v>0.64027777777777783</v>
      </c>
      <c r="C38" s="55" t="str">
        <f>INSCRIPTIONS!E57</f>
        <v>BARRET</v>
      </c>
      <c r="D38" s="55" t="str">
        <f>INSCRIPTIONS!F57</f>
        <v>Theo</v>
      </c>
      <c r="E38" s="55" t="str">
        <f>INSCRIPTIONS!G57</f>
        <v>CC SAINT-MARTINOIS</v>
      </c>
      <c r="F38" s="55" t="str">
        <f>INSCRIPTIONS!H57</f>
        <v>FFC</v>
      </c>
      <c r="G38" s="55" t="str">
        <f>INSCRIPTIONS!I57</f>
        <v>69</v>
      </c>
      <c r="H38" s="55">
        <f>INSCRIPTIONS!J57</f>
        <v>2008</v>
      </c>
      <c r="I38" s="55" t="str">
        <f>INSCRIPTIONS!K57</f>
        <v>M</v>
      </c>
      <c r="J38" s="14">
        <f t="shared" si="0"/>
        <v>13</v>
      </c>
      <c r="K38" s="13" t="str">
        <f t="shared" si="1"/>
        <v>J</v>
      </c>
      <c r="L38" s="65">
        <v>6.0324074074074079E-2</v>
      </c>
      <c r="M38" s="66">
        <f t="shared" si="2"/>
        <v>2.4212962962962936E-2</v>
      </c>
      <c r="N38" s="67">
        <f t="shared" si="3"/>
        <v>24.780114722753371</v>
      </c>
      <c r="O38" s="68">
        <f t="shared" si="4"/>
        <v>36</v>
      </c>
      <c r="P38" s="69">
        <f t="shared" si="5"/>
        <v>24.780114722753371</v>
      </c>
      <c r="Q38" s="68">
        <f t="shared" si="6"/>
        <v>6</v>
      </c>
      <c r="S38" s="61">
        <f t="shared" si="7"/>
        <v>24.780114722753371</v>
      </c>
      <c r="T38" s="62">
        <f t="shared" si="8"/>
        <v>1</v>
      </c>
      <c r="U38" t="str">
        <f t="shared" si="9"/>
        <v/>
      </c>
      <c r="V38" s="62" t="str">
        <f t="shared" si="10"/>
        <v/>
      </c>
      <c r="W38" s="63" t="str">
        <f t="shared" si="11"/>
        <v/>
      </c>
      <c r="X38" s="62" t="str">
        <f t="shared" si="12"/>
        <v/>
      </c>
      <c r="Y38" t="str">
        <f t="shared" si="13"/>
        <v/>
      </c>
      <c r="Z38" s="62" t="str">
        <f t="shared" si="14"/>
        <v/>
      </c>
      <c r="AA38" s="63" t="str">
        <f t="shared" si="15"/>
        <v/>
      </c>
      <c r="AB38" s="62" t="str">
        <f t="shared" si="16"/>
        <v/>
      </c>
      <c r="AC38" s="63" t="str">
        <f t="shared" si="17"/>
        <v/>
      </c>
      <c r="AD38" s="62" t="str">
        <f t="shared" si="18"/>
        <v/>
      </c>
      <c r="AE38" s="63" t="str">
        <f t="shared" si="19"/>
        <v/>
      </c>
      <c r="AF38" s="62" t="str">
        <f t="shared" si="20"/>
        <v/>
      </c>
      <c r="AG38" s="63" t="str">
        <f t="shared" si="21"/>
        <v/>
      </c>
      <c r="AH38" s="62" t="str">
        <f t="shared" si="22"/>
        <v/>
      </c>
      <c r="AI38" s="63" t="str">
        <f t="shared" si="23"/>
        <v/>
      </c>
      <c r="AJ38" s="62" t="str">
        <f t="shared" si="24"/>
        <v/>
      </c>
    </row>
    <row r="39" spans="1:36" ht="24.95" customHeight="1">
      <c r="A39" s="7">
        <v>12</v>
      </c>
      <c r="B39" s="54">
        <v>0.61249999999999993</v>
      </c>
      <c r="C39" s="55" t="str">
        <f>INSCRIPTIONS!E14</f>
        <v>GARREAU</v>
      </c>
      <c r="D39" s="55" t="str">
        <f>INSCRIPTIONS!F14</f>
        <v>Pierre</v>
      </c>
      <c r="E39" s="55" t="str">
        <f>INSCRIPTIONS!G14</f>
        <v>VC FRANCHEVILLE</v>
      </c>
      <c r="F39" s="55" t="str">
        <f>INSCRIPTIONS!H14</f>
        <v>FSGT</v>
      </c>
      <c r="G39" s="55" t="str">
        <f>INSCRIPTIONS!I14</f>
        <v>69</v>
      </c>
      <c r="H39" s="55">
        <f>INSCRIPTIONS!J14</f>
        <v>2000</v>
      </c>
      <c r="I39" s="55" t="str">
        <f>INSCRIPTIONS!K14</f>
        <v>M</v>
      </c>
      <c r="J39" s="14">
        <f t="shared" si="0"/>
        <v>21</v>
      </c>
      <c r="K39" s="13" t="str">
        <f t="shared" si="1"/>
        <v>D</v>
      </c>
      <c r="L39" s="65">
        <v>3.2557870370370369E-2</v>
      </c>
      <c r="M39" s="66">
        <f t="shared" si="2"/>
        <v>2.4224537037037197E-2</v>
      </c>
      <c r="N39" s="67">
        <f t="shared" si="3"/>
        <v>24.768275203057648</v>
      </c>
      <c r="O39" s="68">
        <f t="shared" si="4"/>
        <v>37</v>
      </c>
      <c r="P39" s="69" t="str">
        <f t="shared" si="5"/>
        <v/>
      </c>
      <c r="Q39" s="68" t="str">
        <f t="shared" si="6"/>
        <v/>
      </c>
      <c r="S39" s="61" t="str">
        <f t="shared" si="7"/>
        <v/>
      </c>
      <c r="T39" s="62" t="str">
        <f t="shared" si="8"/>
        <v/>
      </c>
      <c r="U39" t="str">
        <f t="shared" si="9"/>
        <v/>
      </c>
      <c r="V39" s="62" t="str">
        <f t="shared" si="10"/>
        <v/>
      </c>
      <c r="W39" s="63" t="str">
        <f t="shared" si="11"/>
        <v/>
      </c>
      <c r="X39" s="62" t="str">
        <f t="shared" si="12"/>
        <v/>
      </c>
      <c r="Y39">
        <f t="shared" si="13"/>
        <v>24.768275203057648</v>
      </c>
      <c r="Z39" s="62">
        <f t="shared" si="14"/>
        <v>14</v>
      </c>
      <c r="AA39" s="63" t="str">
        <f t="shared" si="15"/>
        <v/>
      </c>
      <c r="AB39" s="62" t="str">
        <f t="shared" si="16"/>
        <v/>
      </c>
      <c r="AC39" s="63" t="str">
        <f t="shared" si="17"/>
        <v/>
      </c>
      <c r="AD39" s="62" t="str">
        <f t="shared" si="18"/>
        <v/>
      </c>
      <c r="AE39" s="63" t="str">
        <f t="shared" si="19"/>
        <v/>
      </c>
      <c r="AF39" s="62" t="str">
        <f t="shared" si="20"/>
        <v/>
      </c>
      <c r="AG39" s="63" t="str">
        <f t="shared" si="21"/>
        <v/>
      </c>
      <c r="AH39" s="62" t="str">
        <f t="shared" si="22"/>
        <v/>
      </c>
      <c r="AI39" s="63" t="str">
        <f t="shared" si="23"/>
        <v/>
      </c>
      <c r="AJ39" s="62" t="str">
        <f t="shared" si="24"/>
        <v/>
      </c>
    </row>
    <row r="40" spans="1:36" ht="24.95" customHeight="1">
      <c r="A40" s="7">
        <v>19</v>
      </c>
      <c r="B40" s="54">
        <v>0.61736111111111114</v>
      </c>
      <c r="C40" s="55" t="str">
        <f>INSCRIPTIONS!E21</f>
        <v>SAUVETRE</v>
      </c>
      <c r="D40" s="55" t="str">
        <f>INSCRIPTIONS!F21</f>
        <v>Eric</v>
      </c>
      <c r="E40" s="55" t="str">
        <f>INSCRIPTIONS!G21</f>
        <v>Non licencié</v>
      </c>
      <c r="F40" s="55" t="str">
        <f>INSCRIPTIONS!H21</f>
        <v>NL</v>
      </c>
      <c r="G40" s="55">
        <f>INSCRIPTIONS!I21</f>
        <v>0</v>
      </c>
      <c r="H40" s="55">
        <f>INSCRIPTIONS!J21</f>
        <v>1965</v>
      </c>
      <c r="I40" s="55" t="str">
        <f>INSCRIPTIONS!K21</f>
        <v>M</v>
      </c>
      <c r="J40" s="14">
        <f t="shared" si="0"/>
        <v>56</v>
      </c>
      <c r="K40" s="13" t="str">
        <f t="shared" si="1"/>
        <v>F</v>
      </c>
      <c r="L40" s="65">
        <v>3.7453703703703704E-2</v>
      </c>
      <c r="M40" s="66">
        <f t="shared" si="2"/>
        <v>2.4259259259259314E-2</v>
      </c>
      <c r="N40" s="67">
        <f t="shared" si="3"/>
        <v>24.732824427480857</v>
      </c>
      <c r="O40" s="68">
        <f t="shared" si="4"/>
        <v>38</v>
      </c>
      <c r="P40" s="69" t="str">
        <f t="shared" si="5"/>
        <v/>
      </c>
      <c r="Q40" s="68" t="str">
        <f t="shared" si="6"/>
        <v/>
      </c>
      <c r="S40" s="61" t="str">
        <f t="shared" si="7"/>
        <v/>
      </c>
      <c r="T40" s="62" t="str">
        <f t="shared" si="8"/>
        <v/>
      </c>
      <c r="U40" t="str">
        <f t="shared" si="9"/>
        <v/>
      </c>
      <c r="V40" s="62" t="str">
        <f t="shared" si="10"/>
        <v/>
      </c>
      <c r="W40" s="63" t="str">
        <f t="shared" si="11"/>
        <v/>
      </c>
      <c r="X40" s="62" t="str">
        <f t="shared" si="12"/>
        <v/>
      </c>
      <c r="Y40" t="str">
        <f t="shared" si="13"/>
        <v/>
      </c>
      <c r="Z40" s="62" t="str">
        <f t="shared" si="14"/>
        <v/>
      </c>
      <c r="AA40" s="63" t="str">
        <f t="shared" si="15"/>
        <v/>
      </c>
      <c r="AB40" s="62" t="str">
        <f t="shared" si="16"/>
        <v/>
      </c>
      <c r="AC40" s="63">
        <f t="shared" si="17"/>
        <v>24.732824427480857</v>
      </c>
      <c r="AD40" s="62">
        <f t="shared" si="18"/>
        <v>9</v>
      </c>
      <c r="AE40" s="63" t="str">
        <f t="shared" si="19"/>
        <v/>
      </c>
      <c r="AF40" s="62" t="str">
        <f t="shared" si="20"/>
        <v/>
      </c>
      <c r="AG40" s="63" t="str">
        <f t="shared" si="21"/>
        <v/>
      </c>
      <c r="AH40" s="62" t="str">
        <f t="shared" si="22"/>
        <v/>
      </c>
      <c r="AI40" s="63" t="str">
        <f t="shared" si="23"/>
        <v/>
      </c>
      <c r="AJ40" s="62" t="str">
        <f t="shared" si="24"/>
        <v/>
      </c>
    </row>
    <row r="41" spans="1:36" ht="24.95" customHeight="1">
      <c r="A41" s="7">
        <v>59</v>
      </c>
      <c r="B41" s="54">
        <v>0.64513888888888882</v>
      </c>
      <c r="C41" s="55" t="str">
        <f>INSCRIPTIONS!E64</f>
        <v>DJIAN</v>
      </c>
      <c r="D41" s="55" t="str">
        <f>INSCRIPTIONS!F64</f>
        <v>Jean-David</v>
      </c>
      <c r="E41" s="55" t="str">
        <f>INSCRIPTIONS!G64</f>
        <v>AC Moulin à Vent</v>
      </c>
      <c r="F41" s="55" t="str">
        <f>INSCRIPTIONS!H64</f>
        <v>FSGT</v>
      </c>
      <c r="G41" s="55" t="str">
        <f>INSCRIPTIONS!I64</f>
        <v>69</v>
      </c>
      <c r="H41" s="55">
        <f>INSCRIPTIONS!J64</f>
        <v>1975</v>
      </c>
      <c r="I41" s="55" t="str">
        <f>INSCRIPTIONS!K64</f>
        <v>M</v>
      </c>
      <c r="J41" s="14">
        <f t="shared" si="0"/>
        <v>46</v>
      </c>
      <c r="K41" s="13" t="str">
        <f t="shared" si="1"/>
        <v>E</v>
      </c>
      <c r="L41" s="65">
        <v>6.5381944444444437E-2</v>
      </c>
      <c r="M41" s="66">
        <f t="shared" si="2"/>
        <v>2.4409722222222374E-2</v>
      </c>
      <c r="N41" s="67">
        <f t="shared" si="3"/>
        <v>24.580369843527585</v>
      </c>
      <c r="O41" s="68">
        <f t="shared" si="4"/>
        <v>39</v>
      </c>
      <c r="P41" s="69" t="str">
        <f t="shared" si="5"/>
        <v/>
      </c>
      <c r="Q41" s="68" t="str">
        <f t="shared" si="6"/>
        <v/>
      </c>
      <c r="S41" s="61" t="str">
        <f t="shared" si="7"/>
        <v/>
      </c>
      <c r="T41" s="62" t="str">
        <f t="shared" si="8"/>
        <v/>
      </c>
      <c r="U41" t="str">
        <f t="shared" si="9"/>
        <v/>
      </c>
      <c r="V41" s="62" t="str">
        <f t="shared" si="10"/>
        <v/>
      </c>
      <c r="W41" s="63" t="str">
        <f t="shared" si="11"/>
        <v/>
      </c>
      <c r="X41" s="62" t="str">
        <f t="shared" si="12"/>
        <v/>
      </c>
      <c r="Y41" t="str">
        <f t="shared" si="13"/>
        <v/>
      </c>
      <c r="Z41" s="62" t="str">
        <f t="shared" si="14"/>
        <v/>
      </c>
      <c r="AA41" s="63">
        <f t="shared" si="15"/>
        <v>24.580369843527585</v>
      </c>
      <c r="AB41" s="62">
        <f t="shared" si="16"/>
        <v>6</v>
      </c>
      <c r="AC41" s="63" t="str">
        <f t="shared" si="17"/>
        <v/>
      </c>
      <c r="AD41" s="62" t="str">
        <f t="shared" si="18"/>
        <v/>
      </c>
      <c r="AE41" s="63" t="str">
        <f t="shared" si="19"/>
        <v/>
      </c>
      <c r="AF41" s="62" t="str">
        <f t="shared" si="20"/>
        <v/>
      </c>
      <c r="AG41" s="63" t="str">
        <f t="shared" si="21"/>
        <v/>
      </c>
      <c r="AH41" s="62" t="str">
        <f t="shared" si="22"/>
        <v/>
      </c>
      <c r="AI41" s="63" t="str">
        <f t="shared" si="23"/>
        <v/>
      </c>
      <c r="AJ41" s="62" t="str">
        <f t="shared" si="24"/>
        <v/>
      </c>
    </row>
    <row r="42" spans="1:36" ht="24.95" customHeight="1">
      <c r="A42" s="7">
        <v>46</v>
      </c>
      <c r="B42" s="54">
        <v>0.63611111111111118</v>
      </c>
      <c r="C42" s="55" t="str">
        <f>INSCRIPTIONS!E51</f>
        <v>AUBERT</v>
      </c>
      <c r="D42" s="55" t="str">
        <f>INSCRIPTIONS!F51</f>
        <v>Laurent</v>
      </c>
      <c r="E42" s="55" t="str">
        <f>INSCRIPTIONS!G51</f>
        <v>Cyclo VTT DECINES</v>
      </c>
      <c r="F42" s="55" t="str">
        <f>INSCRIPTIONS!H51</f>
        <v>FSGT</v>
      </c>
      <c r="G42" s="55" t="str">
        <f>INSCRIPTIONS!I51</f>
        <v>69</v>
      </c>
      <c r="H42" s="55">
        <f>INSCRIPTIONS!J51</f>
        <v>1969</v>
      </c>
      <c r="I42" s="55" t="str">
        <f>INSCRIPTIONS!K51</f>
        <v>M</v>
      </c>
      <c r="J42" s="14">
        <f t="shared" si="0"/>
        <v>52</v>
      </c>
      <c r="K42" s="13" t="str">
        <f t="shared" si="1"/>
        <v>F</v>
      </c>
      <c r="L42" s="65">
        <v>5.6412037037037038E-2</v>
      </c>
      <c r="M42" s="66">
        <f t="shared" si="2"/>
        <v>2.4467592592592569E-2</v>
      </c>
      <c r="N42" s="67">
        <f t="shared" si="3"/>
        <v>24.522232734153285</v>
      </c>
      <c r="O42" s="68">
        <f t="shared" si="4"/>
        <v>40</v>
      </c>
      <c r="P42" s="69" t="str">
        <f t="shared" si="5"/>
        <v/>
      </c>
      <c r="Q42" s="68" t="str">
        <f t="shared" si="6"/>
        <v/>
      </c>
      <c r="S42" s="61" t="str">
        <f t="shared" si="7"/>
        <v/>
      </c>
      <c r="T42" s="62" t="str">
        <f t="shared" si="8"/>
        <v/>
      </c>
      <c r="U42" t="str">
        <f t="shared" si="9"/>
        <v/>
      </c>
      <c r="V42" s="62" t="str">
        <f t="shared" si="10"/>
        <v/>
      </c>
      <c r="W42" s="63" t="str">
        <f t="shared" si="11"/>
        <v/>
      </c>
      <c r="X42" s="62" t="str">
        <f t="shared" si="12"/>
        <v/>
      </c>
      <c r="Y42" t="str">
        <f t="shared" si="13"/>
        <v/>
      </c>
      <c r="Z42" s="62" t="str">
        <f t="shared" si="14"/>
        <v/>
      </c>
      <c r="AA42" s="63" t="str">
        <f t="shared" si="15"/>
        <v/>
      </c>
      <c r="AB42" s="62" t="str">
        <f t="shared" si="16"/>
        <v/>
      </c>
      <c r="AC42" s="63">
        <f t="shared" si="17"/>
        <v>24.522232734153285</v>
      </c>
      <c r="AD42" s="62">
        <f t="shared" si="18"/>
        <v>10</v>
      </c>
      <c r="AE42" s="63" t="str">
        <f t="shared" si="19"/>
        <v/>
      </c>
      <c r="AF42" s="62" t="str">
        <f t="shared" si="20"/>
        <v/>
      </c>
      <c r="AG42" s="63" t="str">
        <f t="shared" si="21"/>
        <v/>
      </c>
      <c r="AH42" s="62" t="str">
        <f t="shared" si="22"/>
        <v/>
      </c>
      <c r="AI42" s="63" t="str">
        <f t="shared" si="23"/>
        <v/>
      </c>
      <c r="AJ42" s="62" t="str">
        <f t="shared" si="24"/>
        <v/>
      </c>
    </row>
    <row r="43" spans="1:36" ht="24.95" customHeight="1">
      <c r="A43" s="7">
        <v>25</v>
      </c>
      <c r="B43" s="54">
        <v>0.62152777777777779</v>
      </c>
      <c r="C43" s="55" t="str">
        <f>INSCRIPTIONS!E28</f>
        <v>DENURRA</v>
      </c>
      <c r="D43" s="55" t="str">
        <f>INSCRIPTIONS!F28</f>
        <v>Louis</v>
      </c>
      <c r="E43" s="55" t="str">
        <f>INSCRIPTIONS!G28</f>
        <v>Non licencié</v>
      </c>
      <c r="F43" s="55" t="str">
        <f>INSCRIPTIONS!H28</f>
        <v>NL</v>
      </c>
      <c r="G43" s="55">
        <f>INSCRIPTIONS!I28</f>
        <v>0</v>
      </c>
      <c r="H43" s="55">
        <f>INSCRIPTIONS!J28</f>
        <v>1953</v>
      </c>
      <c r="I43" s="55" t="str">
        <f>INSCRIPTIONS!K28</f>
        <v>M</v>
      </c>
      <c r="J43" s="14">
        <f t="shared" si="0"/>
        <v>68</v>
      </c>
      <c r="K43" s="13" t="str">
        <f t="shared" si="1"/>
        <v>G</v>
      </c>
      <c r="L43" s="65">
        <v>4.1828703703703701E-2</v>
      </c>
      <c r="M43" s="66">
        <f t="shared" si="2"/>
        <v>2.446759259259268E-2</v>
      </c>
      <c r="N43" s="67">
        <f t="shared" si="3"/>
        <v>24.522232734153178</v>
      </c>
      <c r="O43" s="68">
        <f t="shared" si="4"/>
        <v>41</v>
      </c>
      <c r="P43" s="69" t="str">
        <f t="shared" si="5"/>
        <v/>
      </c>
      <c r="Q43" s="68" t="str">
        <f t="shared" si="6"/>
        <v/>
      </c>
      <c r="S43" s="61" t="str">
        <f t="shared" si="7"/>
        <v/>
      </c>
      <c r="T43" s="62" t="str">
        <f t="shared" si="8"/>
        <v/>
      </c>
      <c r="U43" t="str">
        <f t="shared" si="9"/>
        <v/>
      </c>
      <c r="V43" s="62" t="str">
        <f t="shared" si="10"/>
        <v/>
      </c>
      <c r="W43" s="63" t="str">
        <f t="shared" si="11"/>
        <v/>
      </c>
      <c r="X43" s="62" t="str">
        <f t="shared" si="12"/>
        <v/>
      </c>
      <c r="Y43" t="str">
        <f t="shared" si="13"/>
        <v/>
      </c>
      <c r="Z43" s="62" t="str">
        <f t="shared" si="14"/>
        <v/>
      </c>
      <c r="AA43" s="63" t="str">
        <f t="shared" si="15"/>
        <v/>
      </c>
      <c r="AB43" s="62" t="str">
        <f t="shared" si="16"/>
        <v/>
      </c>
      <c r="AC43" s="63" t="str">
        <f t="shared" si="17"/>
        <v/>
      </c>
      <c r="AD43" s="62" t="str">
        <f t="shared" si="18"/>
        <v/>
      </c>
      <c r="AE43" s="63">
        <f t="shared" si="19"/>
        <v>24.522232734153178</v>
      </c>
      <c r="AF43" s="62">
        <f t="shared" si="20"/>
        <v>3</v>
      </c>
      <c r="AG43" s="63" t="str">
        <f t="shared" si="21"/>
        <v/>
      </c>
      <c r="AH43" s="62" t="str">
        <f t="shared" si="22"/>
        <v/>
      </c>
      <c r="AI43" s="63" t="str">
        <f t="shared" si="23"/>
        <v/>
      </c>
      <c r="AJ43" s="62" t="str">
        <f t="shared" si="24"/>
        <v/>
      </c>
    </row>
    <row r="44" spans="1:36" ht="24.95" customHeight="1">
      <c r="A44" s="7">
        <v>8</v>
      </c>
      <c r="B44" s="54">
        <v>0.60972222222222217</v>
      </c>
      <c r="C44" s="55" t="str">
        <f>INSCRIPTIONS!E10</f>
        <v>BERNARD</v>
      </c>
      <c r="D44" s="55" t="str">
        <f>INSCRIPTIONS!F10</f>
        <v>Ronan</v>
      </c>
      <c r="E44" s="55" t="str">
        <f>INSCRIPTIONS!G10</f>
        <v>VC FRANCHEVILLE</v>
      </c>
      <c r="F44" s="55" t="str">
        <f>INSCRIPTIONS!H10</f>
        <v>FFC</v>
      </c>
      <c r="G44" s="55" t="str">
        <f>INSCRIPTIONS!I10</f>
        <v>69</v>
      </c>
      <c r="H44" s="55">
        <f>INSCRIPTIONS!J10</f>
        <v>2006</v>
      </c>
      <c r="I44" s="55" t="str">
        <f>INSCRIPTIONS!K10</f>
        <v>M</v>
      </c>
      <c r="J44" s="14">
        <f t="shared" si="0"/>
        <v>15</v>
      </c>
      <c r="K44" s="13" t="str">
        <f t="shared" si="1"/>
        <v>B</v>
      </c>
      <c r="L44" s="65">
        <v>3.019675925925926E-2</v>
      </c>
      <c r="M44" s="66">
        <f t="shared" si="2"/>
        <v>2.4641203703703818E-2</v>
      </c>
      <c r="N44" s="67">
        <f t="shared" si="3"/>
        <v>24.349459840300497</v>
      </c>
      <c r="O44" s="68">
        <f t="shared" si="4"/>
        <v>42</v>
      </c>
      <c r="P44" s="69">
        <f t="shared" si="5"/>
        <v>24.349459840300497</v>
      </c>
      <c r="Q44" s="68">
        <f t="shared" si="6"/>
        <v>7</v>
      </c>
      <c r="S44" s="61" t="str">
        <f t="shared" si="7"/>
        <v/>
      </c>
      <c r="T44" s="62" t="str">
        <f t="shared" si="8"/>
        <v/>
      </c>
      <c r="U44">
        <f t="shared" si="9"/>
        <v>24.349459840300497</v>
      </c>
      <c r="V44" s="62">
        <f t="shared" si="10"/>
        <v>6</v>
      </c>
      <c r="W44" s="63" t="str">
        <f t="shared" si="11"/>
        <v/>
      </c>
      <c r="X44" s="62" t="str">
        <f t="shared" si="12"/>
        <v/>
      </c>
      <c r="Y44" t="str">
        <f t="shared" si="13"/>
        <v/>
      </c>
      <c r="Z44" s="62" t="str">
        <f t="shared" si="14"/>
        <v/>
      </c>
      <c r="AA44" s="63" t="str">
        <f t="shared" si="15"/>
        <v/>
      </c>
      <c r="AB44" s="62" t="str">
        <f t="shared" si="16"/>
        <v/>
      </c>
      <c r="AC44" s="63" t="str">
        <f t="shared" si="17"/>
        <v/>
      </c>
      <c r="AD44" s="62" t="str">
        <f t="shared" si="18"/>
        <v/>
      </c>
      <c r="AE44" s="63" t="str">
        <f t="shared" si="19"/>
        <v/>
      </c>
      <c r="AF44" s="62" t="str">
        <f t="shared" si="20"/>
        <v/>
      </c>
      <c r="AG44" s="63" t="str">
        <f t="shared" si="21"/>
        <v/>
      </c>
      <c r="AH44" s="62" t="str">
        <f t="shared" si="22"/>
        <v/>
      </c>
      <c r="AI44" s="63" t="str">
        <f t="shared" si="23"/>
        <v/>
      </c>
      <c r="AJ44" s="62" t="str">
        <f t="shared" si="24"/>
        <v/>
      </c>
    </row>
    <row r="45" spans="1:36" ht="24.95" customHeight="1">
      <c r="A45" s="7">
        <v>62</v>
      </c>
      <c r="B45" s="54">
        <v>0.64722222222222225</v>
      </c>
      <c r="C45" s="55" t="str">
        <f>INSCRIPTIONS!E68</f>
        <v>ARMAND</v>
      </c>
      <c r="D45" s="55" t="str">
        <f>INSCRIPTIONS!F68</f>
        <v>Philippe</v>
      </c>
      <c r="E45" s="55" t="str">
        <f>INSCRIPTIONS!G68</f>
        <v>Vélo-Griffon Meyzieux</v>
      </c>
      <c r="F45" s="55" t="str">
        <f>INSCRIPTIONS!H68</f>
        <v>FSGT</v>
      </c>
      <c r="G45" s="55">
        <f>INSCRIPTIONS!I68</f>
        <v>69</v>
      </c>
      <c r="H45" s="55">
        <f>INSCRIPTIONS!J68</f>
        <v>173</v>
      </c>
      <c r="I45" s="55" t="str">
        <f>INSCRIPTIONS!K68</f>
        <v>M</v>
      </c>
      <c r="J45" s="14">
        <f t="shared" si="0"/>
        <v>1848</v>
      </c>
      <c r="K45" s="13" t="str">
        <f t="shared" si="1"/>
        <v>H</v>
      </c>
      <c r="L45" s="65">
        <v>6.7835648148148145E-2</v>
      </c>
      <c r="M45" s="66">
        <f t="shared" si="2"/>
        <v>2.4780092592592617E-2</v>
      </c>
      <c r="N45" s="67">
        <f t="shared" si="3"/>
        <v>24.212984586641731</v>
      </c>
      <c r="O45" s="68">
        <f t="shared" si="4"/>
        <v>43</v>
      </c>
      <c r="P45" s="69" t="str">
        <f t="shared" si="5"/>
        <v/>
      </c>
      <c r="Q45" s="68" t="str">
        <f t="shared" si="6"/>
        <v/>
      </c>
      <c r="S45" s="61" t="str">
        <f t="shared" si="7"/>
        <v/>
      </c>
      <c r="T45" s="62" t="str">
        <f t="shared" si="8"/>
        <v/>
      </c>
      <c r="U45" t="str">
        <f t="shared" si="9"/>
        <v/>
      </c>
      <c r="V45" s="62" t="str">
        <f t="shared" si="10"/>
        <v/>
      </c>
      <c r="W45" s="63" t="str">
        <f t="shared" si="11"/>
        <v/>
      </c>
      <c r="X45" s="62" t="str">
        <f t="shared" si="12"/>
        <v/>
      </c>
      <c r="Y45" t="str">
        <f t="shared" si="13"/>
        <v/>
      </c>
      <c r="Z45" s="62" t="str">
        <f t="shared" si="14"/>
        <v/>
      </c>
      <c r="AA45" s="63" t="str">
        <f t="shared" si="15"/>
        <v/>
      </c>
      <c r="AB45" s="62" t="str">
        <f t="shared" si="16"/>
        <v/>
      </c>
      <c r="AC45" s="63" t="str">
        <f t="shared" si="17"/>
        <v/>
      </c>
      <c r="AD45" s="62" t="str">
        <f t="shared" si="18"/>
        <v/>
      </c>
      <c r="AE45" s="63" t="str">
        <f t="shared" si="19"/>
        <v/>
      </c>
      <c r="AF45" s="62" t="str">
        <f t="shared" si="20"/>
        <v/>
      </c>
      <c r="AG45" s="63">
        <f t="shared" si="21"/>
        <v>24.212984586641731</v>
      </c>
      <c r="AH45" s="62">
        <f t="shared" si="22"/>
        <v>2</v>
      </c>
      <c r="AI45" s="63" t="str">
        <f t="shared" si="23"/>
        <v/>
      </c>
      <c r="AJ45" s="62" t="str">
        <f t="shared" si="24"/>
        <v/>
      </c>
    </row>
    <row r="46" spans="1:36" ht="24.95" customHeight="1">
      <c r="A46" s="7">
        <v>39</v>
      </c>
      <c r="B46" s="54">
        <v>0.63124999999999998</v>
      </c>
      <c r="C46" s="55" t="str">
        <f>INSCRIPTIONS!E42</f>
        <v>PALANDRE</v>
      </c>
      <c r="D46" s="55" t="str">
        <f>INSCRIPTIONS!F42</f>
        <v>Maxime</v>
      </c>
      <c r="E46" s="55" t="str">
        <f>INSCRIPTIONS!G42</f>
        <v>CC SAINT-MARTINOIS</v>
      </c>
      <c r="F46" s="55" t="str">
        <f>INSCRIPTIONS!H42</f>
        <v>FFC</v>
      </c>
      <c r="G46" s="55" t="str">
        <f>INSCRIPTIONS!I42</f>
        <v>69</v>
      </c>
      <c r="H46" s="55">
        <f>INSCRIPTIONS!J42</f>
        <v>2006</v>
      </c>
      <c r="I46" s="55" t="str">
        <f>INSCRIPTIONS!K42</f>
        <v>M</v>
      </c>
      <c r="J46" s="14">
        <f t="shared" si="0"/>
        <v>15</v>
      </c>
      <c r="K46" s="13" t="str">
        <f t="shared" si="1"/>
        <v>B</v>
      </c>
      <c r="L46" s="65">
        <v>5.1863425925925931E-2</v>
      </c>
      <c r="M46" s="66">
        <f t="shared" si="2"/>
        <v>2.4780092592592728E-2</v>
      </c>
      <c r="N46" s="67">
        <f t="shared" si="3"/>
        <v>24.212984586641625</v>
      </c>
      <c r="O46" s="68">
        <f t="shared" si="4"/>
        <v>44</v>
      </c>
      <c r="P46" s="69">
        <f t="shared" si="5"/>
        <v>24.212984586641625</v>
      </c>
      <c r="Q46" s="68">
        <f t="shared" si="6"/>
        <v>8</v>
      </c>
      <c r="S46" s="61" t="str">
        <f t="shared" si="7"/>
        <v/>
      </c>
      <c r="T46" s="62" t="str">
        <f t="shared" si="8"/>
        <v/>
      </c>
      <c r="U46">
        <f t="shared" si="9"/>
        <v>24.212984586641625</v>
      </c>
      <c r="V46" s="62">
        <f t="shared" si="10"/>
        <v>7</v>
      </c>
      <c r="W46" s="63" t="str">
        <f t="shared" si="11"/>
        <v/>
      </c>
      <c r="X46" s="62" t="str">
        <f t="shared" si="12"/>
        <v/>
      </c>
      <c r="Y46" t="str">
        <f t="shared" si="13"/>
        <v/>
      </c>
      <c r="Z46" s="62" t="str">
        <f t="shared" si="14"/>
        <v/>
      </c>
      <c r="AA46" s="63" t="str">
        <f t="shared" si="15"/>
        <v/>
      </c>
      <c r="AB46" s="62" t="str">
        <f t="shared" si="16"/>
        <v/>
      </c>
      <c r="AC46" s="63" t="str">
        <f t="shared" si="17"/>
        <v/>
      </c>
      <c r="AD46" s="62" t="str">
        <f t="shared" si="18"/>
        <v/>
      </c>
      <c r="AE46" s="63" t="str">
        <f t="shared" si="19"/>
        <v/>
      </c>
      <c r="AF46" s="62" t="str">
        <f t="shared" si="20"/>
        <v/>
      </c>
      <c r="AG46" s="63" t="str">
        <f t="shared" si="21"/>
        <v/>
      </c>
      <c r="AH46" s="62" t="str">
        <f t="shared" si="22"/>
        <v/>
      </c>
      <c r="AI46" s="63" t="str">
        <f t="shared" si="23"/>
        <v/>
      </c>
      <c r="AJ46" s="62" t="str">
        <f t="shared" si="24"/>
        <v/>
      </c>
    </row>
    <row r="47" spans="1:36" ht="24.95" customHeight="1">
      <c r="A47" s="7">
        <v>14</v>
      </c>
      <c r="B47" s="54">
        <v>0.61388888888888882</v>
      </c>
      <c r="C47" s="55" t="str">
        <f>INSCRIPTIONS!E16</f>
        <v>FEREY</v>
      </c>
      <c r="D47" s="55" t="str">
        <f>INSCRIPTIONS!F16</f>
        <v>Jocelyn</v>
      </c>
      <c r="E47" s="55" t="str">
        <f>INSCRIPTIONS!G16</f>
        <v>VC VAULX EN VELIN</v>
      </c>
      <c r="F47" s="55" t="str">
        <f>INSCRIPTIONS!H16</f>
        <v>FSGT</v>
      </c>
      <c r="G47" s="55" t="str">
        <f>INSCRIPTIONS!I16</f>
        <v>69</v>
      </c>
      <c r="H47" s="55">
        <f>INSCRIPTIONS!J16</f>
        <v>1977</v>
      </c>
      <c r="I47" s="55" t="str">
        <f>INSCRIPTIONS!K16</f>
        <v>M</v>
      </c>
      <c r="J47" s="14">
        <f t="shared" si="0"/>
        <v>44</v>
      </c>
      <c r="K47" s="13" t="str">
        <f t="shared" si="1"/>
        <v>E</v>
      </c>
      <c r="L47" s="65">
        <v>3.4780092592592592E-2</v>
      </c>
      <c r="M47" s="66">
        <f t="shared" si="2"/>
        <v>2.505787037037055E-2</v>
      </c>
      <c r="N47" s="67">
        <f t="shared" si="3"/>
        <v>23.944572748267724</v>
      </c>
      <c r="O47" s="68">
        <f t="shared" si="4"/>
        <v>45</v>
      </c>
      <c r="P47" s="69" t="str">
        <f t="shared" si="5"/>
        <v/>
      </c>
      <c r="Q47" s="68" t="str">
        <f t="shared" si="6"/>
        <v/>
      </c>
      <c r="R47" s="24"/>
      <c r="S47" s="61" t="str">
        <f t="shared" si="7"/>
        <v/>
      </c>
      <c r="T47" s="62" t="str">
        <f t="shared" si="8"/>
        <v/>
      </c>
      <c r="U47" t="str">
        <f t="shared" si="9"/>
        <v/>
      </c>
      <c r="V47" s="62" t="str">
        <f t="shared" si="10"/>
        <v/>
      </c>
      <c r="W47" s="63" t="str">
        <f t="shared" si="11"/>
        <v/>
      </c>
      <c r="X47" s="62" t="str">
        <f t="shared" si="12"/>
        <v/>
      </c>
      <c r="Y47" t="str">
        <f t="shared" si="13"/>
        <v/>
      </c>
      <c r="Z47" s="62" t="str">
        <f t="shared" si="14"/>
        <v/>
      </c>
      <c r="AA47" s="63">
        <f t="shared" si="15"/>
        <v>23.944572748267724</v>
      </c>
      <c r="AB47" s="62">
        <f t="shared" si="16"/>
        <v>7</v>
      </c>
      <c r="AC47" s="63" t="str">
        <f t="shared" si="17"/>
        <v/>
      </c>
      <c r="AD47" s="62" t="str">
        <f t="shared" si="18"/>
        <v/>
      </c>
      <c r="AE47" s="63" t="str">
        <f t="shared" si="19"/>
        <v/>
      </c>
      <c r="AF47" s="62" t="str">
        <f t="shared" si="20"/>
        <v/>
      </c>
      <c r="AG47" s="63" t="str">
        <f t="shared" si="21"/>
        <v/>
      </c>
      <c r="AH47" s="62" t="str">
        <f t="shared" si="22"/>
        <v/>
      </c>
      <c r="AI47" s="63" t="str">
        <f t="shared" si="23"/>
        <v/>
      </c>
      <c r="AJ47" s="62" t="str">
        <f t="shared" si="24"/>
        <v/>
      </c>
    </row>
    <row r="48" spans="1:36" ht="24.95" customHeight="1">
      <c r="A48" s="7">
        <v>31</v>
      </c>
      <c r="B48" s="54">
        <v>0.62569444444444444</v>
      </c>
      <c r="C48" s="55" t="str">
        <f>INSCRIPTIONS!E34</f>
        <v>BAYLOT</v>
      </c>
      <c r="D48" s="55" t="str">
        <f>INSCRIPTIONS!F34</f>
        <v>Achille</v>
      </c>
      <c r="E48" s="55" t="str">
        <f>INSCRIPTIONS!G34</f>
        <v>CC SAINT-MARTINOIS</v>
      </c>
      <c r="F48" s="55" t="str">
        <f>INSCRIPTIONS!H34</f>
        <v>FFC</v>
      </c>
      <c r="G48" s="55" t="str">
        <f>INSCRIPTIONS!I34</f>
        <v>69</v>
      </c>
      <c r="H48" s="55">
        <f>INSCRIPTIONS!J34</f>
        <v>2008</v>
      </c>
      <c r="I48" s="55" t="str">
        <f>INSCRIPTIONS!K34</f>
        <v>M</v>
      </c>
      <c r="J48" s="14">
        <f t="shared" si="0"/>
        <v>13</v>
      </c>
      <c r="K48" s="13" t="str">
        <f t="shared" si="1"/>
        <v>J</v>
      </c>
      <c r="L48" s="65">
        <v>4.6608796296296294E-2</v>
      </c>
      <c r="M48" s="66">
        <f t="shared" si="2"/>
        <v>2.5081018518518627E-2</v>
      </c>
      <c r="N48" s="67">
        <f t="shared" si="3"/>
        <v>23.92247346562057</v>
      </c>
      <c r="O48" s="68">
        <f t="shared" si="4"/>
        <v>46</v>
      </c>
      <c r="P48" s="69">
        <f t="shared" si="5"/>
        <v>23.92247346562057</v>
      </c>
      <c r="Q48" s="68">
        <f t="shared" si="6"/>
        <v>9</v>
      </c>
      <c r="S48" s="61">
        <f t="shared" si="7"/>
        <v>23.92247346562057</v>
      </c>
      <c r="T48" s="62">
        <f t="shared" si="8"/>
        <v>2</v>
      </c>
      <c r="U48" t="str">
        <f t="shared" si="9"/>
        <v/>
      </c>
      <c r="V48" s="62" t="str">
        <f t="shared" si="10"/>
        <v/>
      </c>
      <c r="W48" s="63" t="str">
        <f t="shared" si="11"/>
        <v/>
      </c>
      <c r="X48" s="62" t="str">
        <f t="shared" si="12"/>
        <v/>
      </c>
      <c r="Y48" t="str">
        <f t="shared" si="13"/>
        <v/>
      </c>
      <c r="Z48" s="62" t="str">
        <f t="shared" si="14"/>
        <v/>
      </c>
      <c r="AA48" s="63" t="str">
        <f t="shared" si="15"/>
        <v/>
      </c>
      <c r="AB48" s="62" t="str">
        <f t="shared" si="16"/>
        <v/>
      </c>
      <c r="AC48" s="63" t="str">
        <f t="shared" si="17"/>
        <v/>
      </c>
      <c r="AD48" s="62" t="str">
        <f t="shared" si="18"/>
        <v/>
      </c>
      <c r="AE48" s="63" t="str">
        <f t="shared" si="19"/>
        <v/>
      </c>
      <c r="AF48" s="62" t="str">
        <f t="shared" si="20"/>
        <v/>
      </c>
      <c r="AG48" s="63" t="str">
        <f t="shared" si="21"/>
        <v/>
      </c>
      <c r="AH48" s="62" t="str">
        <f t="shared" si="22"/>
        <v/>
      </c>
      <c r="AI48" s="63" t="str">
        <f t="shared" si="23"/>
        <v/>
      </c>
      <c r="AJ48" s="62" t="str">
        <f t="shared" si="24"/>
        <v/>
      </c>
    </row>
    <row r="49" spans="1:36" ht="24.95" customHeight="1">
      <c r="A49" s="7">
        <v>11</v>
      </c>
      <c r="B49" s="54">
        <v>0.6118055555555556</v>
      </c>
      <c r="C49" s="55" t="str">
        <f>INSCRIPTIONS!E13</f>
        <v>FREMY</v>
      </c>
      <c r="D49" s="55" t="str">
        <f>INSCRIPTIONS!F13</f>
        <v>Thierry</v>
      </c>
      <c r="E49" s="55" t="str">
        <f>INSCRIPTIONS!G13</f>
        <v>Roue Sportive MEXIMIEUX</v>
      </c>
      <c r="F49" s="55" t="str">
        <f>INSCRIPTIONS!H13</f>
        <v>FSGT</v>
      </c>
      <c r="G49" s="55" t="str">
        <f>INSCRIPTIONS!I13</f>
        <v>01</v>
      </c>
      <c r="H49" s="55">
        <f>INSCRIPTIONS!J13</f>
        <v>1964</v>
      </c>
      <c r="I49" s="55" t="str">
        <f>INSCRIPTIONS!K13</f>
        <v>M</v>
      </c>
      <c r="J49" s="14">
        <f t="shared" si="0"/>
        <v>57</v>
      </c>
      <c r="K49" s="13" t="str">
        <f t="shared" si="1"/>
        <v>F</v>
      </c>
      <c r="L49" s="65">
        <v>3.2754629629629627E-2</v>
      </c>
      <c r="M49" s="66">
        <f t="shared" si="2"/>
        <v>2.5115740740740744E-2</v>
      </c>
      <c r="N49" s="67">
        <f t="shared" si="3"/>
        <v>23.889400921658982</v>
      </c>
      <c r="O49" s="68">
        <f t="shared" si="4"/>
        <v>47</v>
      </c>
      <c r="P49" s="69" t="str">
        <f t="shared" si="5"/>
        <v/>
      </c>
      <c r="Q49" s="68" t="str">
        <f t="shared" si="6"/>
        <v/>
      </c>
      <c r="S49" s="61" t="str">
        <f t="shared" si="7"/>
        <v/>
      </c>
      <c r="T49" s="62" t="str">
        <f t="shared" si="8"/>
        <v/>
      </c>
      <c r="U49" t="str">
        <f t="shared" si="9"/>
        <v/>
      </c>
      <c r="V49" s="62" t="str">
        <f t="shared" si="10"/>
        <v/>
      </c>
      <c r="W49" s="63" t="str">
        <f t="shared" si="11"/>
        <v/>
      </c>
      <c r="X49" s="62" t="str">
        <f t="shared" si="12"/>
        <v/>
      </c>
      <c r="Y49" t="str">
        <f t="shared" si="13"/>
        <v/>
      </c>
      <c r="Z49" s="62" t="str">
        <f t="shared" si="14"/>
        <v/>
      </c>
      <c r="AA49" s="63" t="str">
        <f t="shared" si="15"/>
        <v/>
      </c>
      <c r="AB49" s="62" t="str">
        <f t="shared" si="16"/>
        <v/>
      </c>
      <c r="AC49" s="63">
        <f t="shared" si="17"/>
        <v>23.889400921658982</v>
      </c>
      <c r="AD49" s="62">
        <f t="shared" si="18"/>
        <v>11</v>
      </c>
      <c r="AE49" s="63" t="str">
        <f t="shared" si="19"/>
        <v/>
      </c>
      <c r="AF49" s="62" t="str">
        <f t="shared" si="20"/>
        <v/>
      </c>
      <c r="AG49" s="63" t="str">
        <f t="shared" si="21"/>
        <v/>
      </c>
      <c r="AH49" s="62" t="str">
        <f t="shared" si="22"/>
        <v/>
      </c>
      <c r="AI49" s="63" t="str">
        <f t="shared" si="23"/>
        <v/>
      </c>
      <c r="AJ49" s="62" t="str">
        <f t="shared" si="24"/>
        <v/>
      </c>
    </row>
    <row r="50" spans="1:36" ht="24.95" customHeight="1">
      <c r="A50" s="7">
        <v>1</v>
      </c>
      <c r="B50" s="70">
        <v>0.60486111111111118</v>
      </c>
      <c r="C50" s="55" t="str">
        <f>INSCRIPTIONS!E3</f>
        <v>BURFIN</v>
      </c>
      <c r="D50" s="55" t="str">
        <f>INSCRIPTIONS!F3</f>
        <v>Daniel</v>
      </c>
      <c r="E50" s="55" t="str">
        <f>INSCRIPTIONS!G3</f>
        <v>VC FRANCHEVILLE</v>
      </c>
      <c r="F50" s="55" t="str">
        <f>INSCRIPTIONS!H3</f>
        <v>FSGT</v>
      </c>
      <c r="G50" s="55" t="str">
        <f>INSCRIPTIONS!I3</f>
        <v>69</v>
      </c>
      <c r="H50" s="55">
        <f>INSCRIPTIONS!J3</f>
        <v>1950</v>
      </c>
      <c r="I50" s="55" t="str">
        <f>INSCRIPTIONS!K3</f>
        <v>M</v>
      </c>
      <c r="J50" s="14">
        <f t="shared" si="0"/>
        <v>71</v>
      </c>
      <c r="K50" s="13" t="str">
        <f t="shared" si="1"/>
        <v>H</v>
      </c>
      <c r="L50" s="65">
        <v>2.6064814814814815E-2</v>
      </c>
      <c r="M50" s="66">
        <f t="shared" si="2"/>
        <v>2.5370370370370376E-2</v>
      </c>
      <c r="N50" s="67">
        <f t="shared" si="3"/>
        <v>23.649635036496342</v>
      </c>
      <c r="O50" s="68">
        <f t="shared" si="4"/>
        <v>48</v>
      </c>
      <c r="P50" s="69" t="str">
        <f t="shared" si="5"/>
        <v/>
      </c>
      <c r="Q50" s="68" t="str">
        <f t="shared" si="6"/>
        <v/>
      </c>
      <c r="S50" s="61" t="str">
        <f t="shared" si="7"/>
        <v/>
      </c>
      <c r="T50" s="62" t="str">
        <f t="shared" si="8"/>
        <v/>
      </c>
      <c r="U50" t="str">
        <f t="shared" si="9"/>
        <v/>
      </c>
      <c r="V50" s="62" t="str">
        <f t="shared" si="10"/>
        <v/>
      </c>
      <c r="W50" s="63" t="str">
        <f t="shared" si="11"/>
        <v/>
      </c>
      <c r="X50" s="62" t="str">
        <f t="shared" si="12"/>
        <v/>
      </c>
      <c r="Y50" t="str">
        <f t="shared" si="13"/>
        <v/>
      </c>
      <c r="Z50" s="62" t="str">
        <f t="shared" si="14"/>
        <v/>
      </c>
      <c r="AA50" s="63" t="str">
        <f t="shared" si="15"/>
        <v/>
      </c>
      <c r="AB50" s="62" t="str">
        <f t="shared" si="16"/>
        <v/>
      </c>
      <c r="AC50" s="63" t="str">
        <f t="shared" si="17"/>
        <v/>
      </c>
      <c r="AD50" s="62" t="str">
        <f t="shared" si="18"/>
        <v/>
      </c>
      <c r="AE50" s="63" t="str">
        <f t="shared" si="19"/>
        <v/>
      </c>
      <c r="AF50" s="62" t="str">
        <f t="shared" si="20"/>
        <v/>
      </c>
      <c r="AG50" s="63">
        <f t="shared" si="21"/>
        <v>23.649635036496342</v>
      </c>
      <c r="AH50" s="62">
        <f t="shared" si="22"/>
        <v>3</v>
      </c>
      <c r="AI50" s="63" t="str">
        <f t="shared" si="23"/>
        <v/>
      </c>
      <c r="AJ50" s="62" t="str">
        <f t="shared" si="24"/>
        <v/>
      </c>
    </row>
    <row r="51" spans="1:36" ht="24.95" customHeight="1">
      <c r="A51" s="7">
        <v>17</v>
      </c>
      <c r="B51" s="54">
        <v>0.61597222222222225</v>
      </c>
      <c r="C51" s="55" t="str">
        <f>INSCRIPTIONS!E19</f>
        <v xml:space="preserve">GAILLARD </v>
      </c>
      <c r="D51" s="55" t="str">
        <f>INSCRIPTIONS!F19</f>
        <v>Pierre Marc</v>
      </c>
      <c r="E51" s="55" t="str">
        <f>INSCRIPTIONS!G19</f>
        <v>Bourg Ain Cyclisme</v>
      </c>
      <c r="F51" s="55" t="str">
        <f>INSCRIPTIONS!H19</f>
        <v>FSGT</v>
      </c>
      <c r="G51" s="55" t="str">
        <f>INSCRIPTIONS!I19</f>
        <v>01</v>
      </c>
      <c r="H51" s="55">
        <f>INSCRIPTIONS!J19</f>
        <v>1968</v>
      </c>
      <c r="I51" s="55" t="str">
        <f>INSCRIPTIONS!K19</f>
        <v>M</v>
      </c>
      <c r="J51" s="14">
        <f t="shared" si="0"/>
        <v>53</v>
      </c>
      <c r="K51" s="13" t="str">
        <f t="shared" si="1"/>
        <v>F</v>
      </c>
      <c r="L51" s="65">
        <v>3.7222222222222219E-2</v>
      </c>
      <c r="M51" s="66">
        <f t="shared" si="2"/>
        <v>2.5416666666666754E-2</v>
      </c>
      <c r="N51" s="67">
        <f t="shared" si="3"/>
        <v>23.6065573770491</v>
      </c>
      <c r="O51" s="68">
        <f t="shared" si="4"/>
        <v>49</v>
      </c>
      <c r="P51" s="69" t="str">
        <f t="shared" si="5"/>
        <v/>
      </c>
      <c r="Q51" s="68" t="str">
        <f t="shared" si="6"/>
        <v/>
      </c>
      <c r="S51" s="61" t="str">
        <f t="shared" si="7"/>
        <v/>
      </c>
      <c r="T51" s="62" t="str">
        <f t="shared" si="8"/>
        <v/>
      </c>
      <c r="U51" t="str">
        <f t="shared" si="9"/>
        <v/>
      </c>
      <c r="V51" s="62" t="str">
        <f t="shared" si="10"/>
        <v/>
      </c>
      <c r="W51" s="63" t="str">
        <f t="shared" si="11"/>
        <v/>
      </c>
      <c r="X51" s="62" t="str">
        <f t="shared" si="12"/>
        <v/>
      </c>
      <c r="Y51" t="str">
        <f t="shared" si="13"/>
        <v/>
      </c>
      <c r="Z51" s="62" t="str">
        <f t="shared" si="14"/>
        <v/>
      </c>
      <c r="AA51" s="63" t="str">
        <f t="shared" si="15"/>
        <v/>
      </c>
      <c r="AB51" s="62" t="str">
        <f t="shared" si="16"/>
        <v/>
      </c>
      <c r="AC51" s="63">
        <f t="shared" si="17"/>
        <v>23.6065573770491</v>
      </c>
      <c r="AD51" s="62">
        <f t="shared" si="18"/>
        <v>12</v>
      </c>
      <c r="AE51" s="63" t="str">
        <f t="shared" si="19"/>
        <v/>
      </c>
      <c r="AF51" s="62" t="str">
        <f t="shared" si="20"/>
        <v/>
      </c>
      <c r="AG51" s="63" t="str">
        <f t="shared" si="21"/>
        <v/>
      </c>
      <c r="AH51" s="62" t="str">
        <f t="shared" si="22"/>
        <v/>
      </c>
      <c r="AI51" s="63" t="str">
        <f t="shared" si="23"/>
        <v/>
      </c>
      <c r="AJ51" s="62" t="str">
        <f t="shared" si="24"/>
        <v/>
      </c>
    </row>
    <row r="52" spans="1:36" ht="24.95" customHeight="1">
      <c r="A52" s="7">
        <v>56</v>
      </c>
      <c r="B52" s="54">
        <v>0.6430555555555556</v>
      </c>
      <c r="C52" s="55" t="str">
        <f>INSCRIPTIONS!E61</f>
        <v>RAOUL</v>
      </c>
      <c r="D52" s="55" t="str">
        <f>INSCRIPTIONS!F61</f>
        <v>Milliau</v>
      </c>
      <c r="E52" s="55" t="str">
        <f>INSCRIPTIONS!G61</f>
        <v>CC SAINT-MARTINOIS</v>
      </c>
      <c r="F52" s="55" t="str">
        <f>INSCRIPTIONS!H61</f>
        <v>FFC</v>
      </c>
      <c r="G52" s="55" t="str">
        <f>INSCRIPTIONS!I61</f>
        <v>69</v>
      </c>
      <c r="H52" s="55">
        <f>INSCRIPTIONS!J61</f>
        <v>1976</v>
      </c>
      <c r="I52" s="55" t="str">
        <f>INSCRIPTIONS!K61</f>
        <v>M</v>
      </c>
      <c r="J52" s="14">
        <f t="shared" si="0"/>
        <v>45</v>
      </c>
      <c r="K52" s="13" t="str">
        <f t="shared" si="1"/>
        <v>E</v>
      </c>
      <c r="L52" s="65">
        <v>6.4328703703703707E-2</v>
      </c>
      <c r="M52" s="66">
        <f t="shared" si="2"/>
        <v>2.5439814814814832E-2</v>
      </c>
      <c r="N52" s="67">
        <f t="shared" si="3"/>
        <v>23.58507734303911</v>
      </c>
      <c r="O52" s="68">
        <f t="shared" si="4"/>
        <v>50</v>
      </c>
      <c r="P52" s="69" t="str">
        <f t="shared" si="5"/>
        <v/>
      </c>
      <c r="Q52" s="68" t="str">
        <f t="shared" si="6"/>
        <v/>
      </c>
      <c r="S52" s="61" t="str">
        <f t="shared" si="7"/>
        <v/>
      </c>
      <c r="T52" s="62" t="str">
        <f t="shared" si="8"/>
        <v/>
      </c>
      <c r="U52" t="str">
        <f t="shared" si="9"/>
        <v/>
      </c>
      <c r="V52" s="62" t="str">
        <f t="shared" si="10"/>
        <v/>
      </c>
      <c r="W52" s="63" t="str">
        <f t="shared" si="11"/>
        <v/>
      </c>
      <c r="X52" s="62" t="str">
        <f t="shared" si="12"/>
        <v/>
      </c>
      <c r="Y52" t="str">
        <f t="shared" si="13"/>
        <v/>
      </c>
      <c r="Z52" s="62" t="str">
        <f t="shared" si="14"/>
        <v/>
      </c>
      <c r="AA52" s="63">
        <f t="shared" si="15"/>
        <v>23.58507734303911</v>
      </c>
      <c r="AB52" s="62">
        <f t="shared" si="16"/>
        <v>8</v>
      </c>
      <c r="AC52" s="63" t="str">
        <f t="shared" si="17"/>
        <v/>
      </c>
      <c r="AD52" s="62" t="str">
        <f t="shared" si="18"/>
        <v/>
      </c>
      <c r="AE52" s="63" t="str">
        <f t="shared" si="19"/>
        <v/>
      </c>
      <c r="AF52" s="62" t="str">
        <f t="shared" si="20"/>
        <v/>
      </c>
      <c r="AG52" s="63" t="str">
        <f t="shared" si="21"/>
        <v/>
      </c>
      <c r="AH52" s="62" t="str">
        <f t="shared" si="22"/>
        <v/>
      </c>
      <c r="AI52" s="63" t="str">
        <f t="shared" si="23"/>
        <v/>
      </c>
      <c r="AJ52" s="62" t="str">
        <f t="shared" si="24"/>
        <v/>
      </c>
    </row>
    <row r="53" spans="1:36" ht="24.95" customHeight="1">
      <c r="A53" s="7">
        <v>55</v>
      </c>
      <c r="B53" s="54">
        <v>0.64236111111111105</v>
      </c>
      <c r="C53" s="55" t="str">
        <f>INSCRIPTIONS!E60</f>
        <v>BAYLOT</v>
      </c>
      <c r="D53" s="55" t="str">
        <f>INSCRIPTIONS!F60</f>
        <v>Gaêl</v>
      </c>
      <c r="E53" s="55" t="str">
        <f>INSCRIPTIONS!G60</f>
        <v>CC SAINT-MARTINOIS</v>
      </c>
      <c r="F53" s="55" t="str">
        <f>INSCRIPTIONS!H60</f>
        <v>FFC</v>
      </c>
      <c r="G53" s="55" t="str">
        <f>INSCRIPTIONS!I60</f>
        <v>69</v>
      </c>
      <c r="H53" s="55">
        <f>INSCRIPTIONS!J60</f>
        <v>1976</v>
      </c>
      <c r="I53" s="55" t="str">
        <f>INSCRIPTIONS!K60</f>
        <v>M</v>
      </c>
      <c r="J53" s="14">
        <f t="shared" si="0"/>
        <v>45</v>
      </c>
      <c r="K53" s="13" t="str">
        <f t="shared" si="1"/>
        <v>E</v>
      </c>
      <c r="L53" s="65">
        <v>6.3888888888888884E-2</v>
      </c>
      <c r="M53" s="66">
        <f t="shared" si="2"/>
        <v>2.5694444444444575E-2</v>
      </c>
      <c r="N53" s="67">
        <f t="shared" si="3"/>
        <v>23.35135135135123</v>
      </c>
      <c r="O53" s="68">
        <f t="shared" si="4"/>
        <v>51</v>
      </c>
      <c r="P53" s="69" t="str">
        <f t="shared" si="5"/>
        <v/>
      </c>
      <c r="Q53" s="68" t="str">
        <f t="shared" si="6"/>
        <v/>
      </c>
      <c r="S53" s="61" t="str">
        <f t="shared" si="7"/>
        <v/>
      </c>
      <c r="T53" s="62" t="str">
        <f t="shared" si="8"/>
        <v/>
      </c>
      <c r="U53" t="str">
        <f t="shared" si="9"/>
        <v/>
      </c>
      <c r="V53" s="62" t="str">
        <f t="shared" si="10"/>
        <v/>
      </c>
      <c r="W53" s="63" t="str">
        <f t="shared" si="11"/>
        <v/>
      </c>
      <c r="X53" s="62" t="str">
        <f t="shared" si="12"/>
        <v/>
      </c>
      <c r="Y53" t="str">
        <f t="shared" si="13"/>
        <v/>
      </c>
      <c r="Z53" s="62" t="str">
        <f t="shared" si="14"/>
        <v/>
      </c>
      <c r="AA53" s="63">
        <f t="shared" si="15"/>
        <v>23.35135135135123</v>
      </c>
      <c r="AB53" s="62">
        <f t="shared" si="16"/>
        <v>9</v>
      </c>
      <c r="AC53" s="63" t="str">
        <f t="shared" si="17"/>
        <v/>
      </c>
      <c r="AD53" s="62" t="str">
        <f t="shared" si="18"/>
        <v/>
      </c>
      <c r="AE53" s="63" t="str">
        <f t="shared" si="19"/>
        <v/>
      </c>
      <c r="AF53" s="62" t="str">
        <f t="shared" si="20"/>
        <v/>
      </c>
      <c r="AG53" s="63" t="str">
        <f t="shared" si="21"/>
        <v/>
      </c>
      <c r="AH53" s="62" t="str">
        <f t="shared" si="22"/>
        <v/>
      </c>
      <c r="AI53" s="63" t="str">
        <f t="shared" si="23"/>
        <v/>
      </c>
      <c r="AJ53" s="62" t="str">
        <f t="shared" si="24"/>
        <v/>
      </c>
    </row>
    <row r="54" spans="1:36" ht="24.95" customHeight="1">
      <c r="A54" s="7">
        <v>41</v>
      </c>
      <c r="B54" s="54">
        <v>0.63263888888888886</v>
      </c>
      <c r="C54" s="55" t="str">
        <f>INSCRIPTIONS!E44</f>
        <v>PALANDRE</v>
      </c>
      <c r="D54" s="55" t="str">
        <f>INSCRIPTIONS!F44</f>
        <v>Baptiste</v>
      </c>
      <c r="E54" s="55" t="str">
        <f>INSCRIPTIONS!G44</f>
        <v>CC SAINT-MARTINOIS</v>
      </c>
      <c r="F54" s="55" t="str">
        <f>INSCRIPTIONS!H44</f>
        <v>FFC</v>
      </c>
      <c r="G54" s="55" t="str">
        <f>INSCRIPTIONS!I44</f>
        <v>69</v>
      </c>
      <c r="H54" s="55">
        <f>INSCRIPTIONS!J44</f>
        <v>2003</v>
      </c>
      <c r="I54" s="55" t="str">
        <f>INSCRIPTIONS!K44</f>
        <v>M</v>
      </c>
      <c r="J54" s="14">
        <f t="shared" si="0"/>
        <v>18</v>
      </c>
      <c r="K54" s="13" t="str">
        <f t="shared" si="1"/>
        <v>C</v>
      </c>
      <c r="L54" s="65">
        <v>5.4756944444444448E-2</v>
      </c>
      <c r="M54" s="66">
        <f t="shared" si="2"/>
        <v>2.6284722222222334E-2</v>
      </c>
      <c r="N54" s="67">
        <f t="shared" si="3"/>
        <v>22.826948480845346</v>
      </c>
      <c r="O54" s="68">
        <f t="shared" si="4"/>
        <v>52</v>
      </c>
      <c r="P54" s="69" t="str">
        <f t="shared" si="5"/>
        <v/>
      </c>
      <c r="Q54" s="68" t="str">
        <f t="shared" si="6"/>
        <v/>
      </c>
      <c r="S54" s="61" t="str">
        <f t="shared" si="7"/>
        <v/>
      </c>
      <c r="T54" s="62" t="str">
        <f t="shared" si="8"/>
        <v/>
      </c>
      <c r="U54" t="str">
        <f t="shared" si="9"/>
        <v/>
      </c>
      <c r="V54" s="62" t="str">
        <f t="shared" si="10"/>
        <v/>
      </c>
      <c r="W54" s="63">
        <f t="shared" si="11"/>
        <v>22.826948480845346</v>
      </c>
      <c r="X54" s="62">
        <f t="shared" si="12"/>
        <v>2</v>
      </c>
      <c r="Y54" t="str">
        <f t="shared" si="13"/>
        <v/>
      </c>
      <c r="Z54" s="62" t="str">
        <f t="shared" si="14"/>
        <v/>
      </c>
      <c r="AA54" s="63" t="str">
        <f t="shared" si="15"/>
        <v/>
      </c>
      <c r="AB54" s="62" t="str">
        <f t="shared" si="16"/>
        <v/>
      </c>
      <c r="AC54" s="63" t="str">
        <f t="shared" si="17"/>
        <v/>
      </c>
      <c r="AD54" s="62" t="str">
        <f t="shared" si="18"/>
        <v/>
      </c>
      <c r="AE54" s="63" t="str">
        <f t="shared" si="19"/>
        <v/>
      </c>
      <c r="AF54" s="62" t="str">
        <f t="shared" si="20"/>
        <v/>
      </c>
      <c r="AG54" s="63" t="str">
        <f t="shared" si="21"/>
        <v/>
      </c>
      <c r="AH54" s="62" t="str">
        <f t="shared" si="22"/>
        <v/>
      </c>
      <c r="AI54" s="63" t="str">
        <f t="shared" si="23"/>
        <v/>
      </c>
      <c r="AJ54" s="62" t="str">
        <f t="shared" si="24"/>
        <v/>
      </c>
    </row>
    <row r="55" spans="1:36" ht="24.95" customHeight="1">
      <c r="A55" s="7">
        <v>53</v>
      </c>
      <c r="B55" s="54">
        <v>0.64097222222222217</v>
      </c>
      <c r="C55" s="55" t="str">
        <f>INSCRIPTIONS!E58</f>
        <v>PERROT</v>
      </c>
      <c r="D55" s="55" t="str">
        <f>INSCRIPTIONS!F58</f>
        <v>Maxence</v>
      </c>
      <c r="E55" s="55" t="str">
        <f>INSCRIPTIONS!G58</f>
        <v>CC SAINT-MARTINOIS</v>
      </c>
      <c r="F55" s="55" t="str">
        <f>INSCRIPTIONS!H58</f>
        <v>FFC</v>
      </c>
      <c r="G55" s="55" t="str">
        <f>INSCRIPTIONS!I58</f>
        <v>69</v>
      </c>
      <c r="H55" s="55">
        <f>INSCRIPTIONS!J58</f>
        <v>2008</v>
      </c>
      <c r="I55" s="55" t="str">
        <f>INSCRIPTIONS!K58</f>
        <v>M</v>
      </c>
      <c r="J55" s="14">
        <f t="shared" si="0"/>
        <v>13</v>
      </c>
      <c r="K55" s="13" t="str">
        <f t="shared" si="1"/>
        <v>J</v>
      </c>
      <c r="L55" s="65">
        <v>6.3113425925925934E-2</v>
      </c>
      <c r="M55" s="66">
        <f t="shared" si="2"/>
        <v>2.6307870370370523E-2</v>
      </c>
      <c r="N55" s="67">
        <f t="shared" si="3"/>
        <v>22.806863176418695</v>
      </c>
      <c r="O55" s="68">
        <f t="shared" si="4"/>
        <v>53</v>
      </c>
      <c r="P55" s="69">
        <f t="shared" si="5"/>
        <v>22.806863176418695</v>
      </c>
      <c r="Q55" s="68">
        <f t="shared" si="6"/>
        <v>10</v>
      </c>
      <c r="S55" s="61">
        <f t="shared" si="7"/>
        <v>22.806863176418695</v>
      </c>
      <c r="T55" s="62">
        <f t="shared" si="8"/>
        <v>3</v>
      </c>
      <c r="U55" t="str">
        <f t="shared" si="9"/>
        <v/>
      </c>
      <c r="V55" s="62" t="str">
        <f t="shared" si="10"/>
        <v/>
      </c>
      <c r="W55" s="63" t="str">
        <f t="shared" si="11"/>
        <v/>
      </c>
      <c r="X55" s="62" t="str">
        <f t="shared" si="12"/>
        <v/>
      </c>
      <c r="Y55" t="str">
        <f t="shared" si="13"/>
        <v/>
      </c>
      <c r="Z55" s="62" t="str">
        <f t="shared" si="14"/>
        <v/>
      </c>
      <c r="AA55" s="63" t="str">
        <f t="shared" si="15"/>
        <v/>
      </c>
      <c r="AB55" s="62" t="str">
        <f t="shared" si="16"/>
        <v/>
      </c>
      <c r="AC55" s="63" t="str">
        <f t="shared" si="17"/>
        <v/>
      </c>
      <c r="AD55" s="62" t="str">
        <f t="shared" si="18"/>
        <v/>
      </c>
      <c r="AE55" s="63" t="str">
        <f t="shared" si="19"/>
        <v/>
      </c>
      <c r="AF55" s="62" t="str">
        <f t="shared" si="20"/>
        <v/>
      </c>
      <c r="AG55" s="63" t="str">
        <f t="shared" si="21"/>
        <v/>
      </c>
      <c r="AH55" s="62" t="str">
        <f t="shared" si="22"/>
        <v/>
      </c>
      <c r="AI55" s="63" t="str">
        <f t="shared" si="23"/>
        <v/>
      </c>
      <c r="AJ55" s="62" t="str">
        <f t="shared" si="24"/>
        <v/>
      </c>
    </row>
    <row r="56" spans="1:36" ht="24.95" customHeight="1">
      <c r="A56" s="7">
        <v>57</v>
      </c>
      <c r="B56" s="54">
        <v>0.64374999999999993</v>
      </c>
      <c r="C56" s="55" t="str">
        <f>INSCRIPTIONS!E62</f>
        <v>PALANDRE</v>
      </c>
      <c r="D56" s="55" t="str">
        <f>INSCRIPTIONS!F62</f>
        <v>Raphaël</v>
      </c>
      <c r="E56" s="55" t="str">
        <f>INSCRIPTIONS!G62</f>
        <v>CC SAINT-MARTINOIS</v>
      </c>
      <c r="F56" s="55" t="str">
        <f>INSCRIPTIONS!H62</f>
        <v>FFC</v>
      </c>
      <c r="G56" s="55" t="str">
        <f>INSCRIPTIONS!I62</f>
        <v>69</v>
      </c>
      <c r="H56" s="55">
        <f>INSCRIPTIONS!J62</f>
        <v>1974</v>
      </c>
      <c r="I56" s="55" t="str">
        <f>INSCRIPTIONS!K62</f>
        <v>M</v>
      </c>
      <c r="J56" s="14">
        <f t="shared" si="0"/>
        <v>47</v>
      </c>
      <c r="K56" s="13" t="str">
        <f t="shared" si="1"/>
        <v>E</v>
      </c>
      <c r="L56" s="65">
        <v>6.598379629629629E-2</v>
      </c>
      <c r="M56" s="66">
        <f t="shared" si="2"/>
        <v>2.6400462962963056E-2</v>
      </c>
      <c r="N56" s="67">
        <f t="shared" si="3"/>
        <v>22.72687417799203</v>
      </c>
      <c r="O56" s="68">
        <f t="shared" si="4"/>
        <v>54</v>
      </c>
      <c r="P56" s="69" t="str">
        <f t="shared" si="5"/>
        <v/>
      </c>
      <c r="Q56" s="68" t="str">
        <f t="shared" si="6"/>
        <v/>
      </c>
      <c r="S56" s="61" t="str">
        <f t="shared" si="7"/>
        <v/>
      </c>
      <c r="T56" s="62" t="str">
        <f t="shared" si="8"/>
        <v/>
      </c>
      <c r="U56" t="str">
        <f t="shared" si="9"/>
        <v/>
      </c>
      <c r="V56" s="62" t="str">
        <f t="shared" si="10"/>
        <v/>
      </c>
      <c r="W56" s="63" t="str">
        <f t="shared" si="11"/>
        <v/>
      </c>
      <c r="X56" s="62" t="str">
        <f t="shared" si="12"/>
        <v/>
      </c>
      <c r="Y56" t="str">
        <f t="shared" si="13"/>
        <v/>
      </c>
      <c r="Z56" s="62" t="str">
        <f t="shared" si="14"/>
        <v/>
      </c>
      <c r="AA56" s="63">
        <f t="shared" si="15"/>
        <v>22.72687417799203</v>
      </c>
      <c r="AB56" s="62">
        <f t="shared" si="16"/>
        <v>10</v>
      </c>
      <c r="AC56" s="63" t="str">
        <f t="shared" si="17"/>
        <v/>
      </c>
      <c r="AD56" s="62" t="str">
        <f t="shared" si="18"/>
        <v/>
      </c>
      <c r="AE56" s="63" t="str">
        <f t="shared" si="19"/>
        <v/>
      </c>
      <c r="AF56" s="62" t="str">
        <f t="shared" si="20"/>
        <v/>
      </c>
      <c r="AG56" s="63" t="str">
        <f t="shared" si="21"/>
        <v/>
      </c>
      <c r="AH56" s="62" t="str">
        <f t="shared" si="22"/>
        <v/>
      </c>
      <c r="AI56" s="63" t="str">
        <f t="shared" si="23"/>
        <v/>
      </c>
      <c r="AJ56" s="62" t="str">
        <f t="shared" si="24"/>
        <v/>
      </c>
    </row>
    <row r="57" spans="1:36" ht="24.95" customHeight="1">
      <c r="A57" s="7">
        <v>44</v>
      </c>
      <c r="B57" s="54">
        <v>0.63472222222222219</v>
      </c>
      <c r="C57" s="55" t="str">
        <f>INSCRIPTIONS!E49</f>
        <v>AUBERT</v>
      </c>
      <c r="D57" s="55" t="str">
        <f>INSCRIPTIONS!F49</f>
        <v>Hélène</v>
      </c>
      <c r="E57" s="55" t="str">
        <f>INSCRIPTIONS!G49</f>
        <v>Cyclo VTT DECINES</v>
      </c>
      <c r="F57" s="55" t="str">
        <f>INSCRIPTIONS!H49</f>
        <v>FSGT</v>
      </c>
      <c r="G57" s="55" t="str">
        <f>INSCRIPTIONS!I49</f>
        <v>69</v>
      </c>
      <c r="H57" s="55">
        <f>INSCRIPTIONS!J49</f>
        <v>1971</v>
      </c>
      <c r="I57" s="55" t="str">
        <f>INSCRIPTIONS!K49</f>
        <v>F</v>
      </c>
      <c r="J57" s="14">
        <f t="shared" si="0"/>
        <v>50</v>
      </c>
      <c r="K57" s="13" t="str">
        <f t="shared" si="1"/>
        <v>A</v>
      </c>
      <c r="L57" s="65">
        <v>5.7187500000000002E-2</v>
      </c>
      <c r="M57" s="66">
        <f t="shared" si="2"/>
        <v>2.6631944444444611E-2</v>
      </c>
      <c r="N57" s="67">
        <f t="shared" si="3"/>
        <v>22.529335071707813</v>
      </c>
      <c r="O57" s="68">
        <f t="shared" si="4"/>
        <v>55</v>
      </c>
      <c r="P57" s="69" t="str">
        <f t="shared" si="5"/>
        <v/>
      </c>
      <c r="Q57" s="68" t="str">
        <f t="shared" si="6"/>
        <v/>
      </c>
      <c r="S57" s="61" t="str">
        <f t="shared" si="7"/>
        <v/>
      </c>
      <c r="T57" s="62" t="str">
        <f t="shared" si="8"/>
        <v/>
      </c>
      <c r="U57" t="str">
        <f t="shared" si="9"/>
        <v/>
      </c>
      <c r="V57" s="62" t="str">
        <f t="shared" si="10"/>
        <v/>
      </c>
      <c r="W57" s="63" t="str">
        <f t="shared" si="11"/>
        <v/>
      </c>
      <c r="X57" s="62" t="str">
        <f t="shared" si="12"/>
        <v/>
      </c>
      <c r="Y57" t="str">
        <f t="shared" si="13"/>
        <v/>
      </c>
      <c r="Z57" s="62" t="str">
        <f t="shared" si="14"/>
        <v/>
      </c>
      <c r="AA57" s="63" t="str">
        <f t="shared" si="15"/>
        <v/>
      </c>
      <c r="AB57" s="62" t="str">
        <f t="shared" si="16"/>
        <v/>
      </c>
      <c r="AC57" s="63" t="str">
        <f t="shared" si="17"/>
        <v/>
      </c>
      <c r="AD57" s="62" t="str">
        <f t="shared" si="18"/>
        <v/>
      </c>
      <c r="AE57" s="63" t="str">
        <f t="shared" si="19"/>
        <v/>
      </c>
      <c r="AF57" s="62" t="str">
        <f t="shared" si="20"/>
        <v/>
      </c>
      <c r="AG57" s="63" t="str">
        <f t="shared" si="21"/>
        <v/>
      </c>
      <c r="AH57" s="62" t="str">
        <f t="shared" si="22"/>
        <v/>
      </c>
      <c r="AI57" s="63">
        <f t="shared" si="23"/>
        <v>22.529335071707813</v>
      </c>
      <c r="AJ57" s="62">
        <f t="shared" si="24"/>
        <v>1</v>
      </c>
    </row>
    <row r="58" spans="1:36" ht="24.95" customHeight="1">
      <c r="A58" s="7">
        <v>54</v>
      </c>
      <c r="B58" s="54">
        <v>0.64166666666666672</v>
      </c>
      <c r="C58" s="55" t="str">
        <f>INSCRIPTIONS!E59</f>
        <v>PERROT</v>
      </c>
      <c r="D58" s="55" t="str">
        <f>INSCRIPTIONS!F59</f>
        <v>Clément</v>
      </c>
      <c r="E58" s="55" t="str">
        <f>INSCRIPTIONS!G59</f>
        <v>CC SAINT-MARTINOIS</v>
      </c>
      <c r="F58" s="55" t="str">
        <f>INSCRIPTIONS!H59</f>
        <v>FFC</v>
      </c>
      <c r="G58" s="55" t="str">
        <f>INSCRIPTIONS!I59</f>
        <v>69</v>
      </c>
      <c r="H58" s="55">
        <f>INSCRIPTIONS!J59</f>
        <v>2007</v>
      </c>
      <c r="I58" s="55" t="str">
        <f>INSCRIPTIONS!K59</f>
        <v>M</v>
      </c>
      <c r="J58" s="14">
        <f t="shared" si="0"/>
        <v>14</v>
      </c>
      <c r="K58" s="13" t="str">
        <f t="shared" si="1"/>
        <v>J</v>
      </c>
      <c r="L58" s="65">
        <v>6.4340277777777774E-2</v>
      </c>
      <c r="M58" s="66">
        <f t="shared" si="2"/>
        <v>2.6840277777777755E-2</v>
      </c>
      <c r="N58" s="67">
        <f t="shared" si="3"/>
        <v>22.354463130659784</v>
      </c>
      <c r="O58" s="68">
        <f t="shared" si="4"/>
        <v>56</v>
      </c>
      <c r="P58" s="69">
        <f t="shared" si="5"/>
        <v>22.354463130659784</v>
      </c>
      <c r="Q58" s="68">
        <f t="shared" si="6"/>
        <v>11</v>
      </c>
      <c r="S58" s="61">
        <f t="shared" si="7"/>
        <v>22.354463130659784</v>
      </c>
      <c r="T58" s="62">
        <f t="shared" si="8"/>
        <v>4</v>
      </c>
      <c r="U58" t="str">
        <f t="shared" si="9"/>
        <v/>
      </c>
      <c r="V58" s="62" t="str">
        <f t="shared" si="10"/>
        <v/>
      </c>
      <c r="W58" s="63" t="str">
        <f t="shared" si="11"/>
        <v/>
      </c>
      <c r="X58" s="62" t="str">
        <f t="shared" si="12"/>
        <v/>
      </c>
      <c r="Y58" t="str">
        <f t="shared" si="13"/>
        <v/>
      </c>
      <c r="Z58" s="62" t="str">
        <f t="shared" si="14"/>
        <v/>
      </c>
      <c r="AA58" s="63" t="str">
        <f t="shared" si="15"/>
        <v/>
      </c>
      <c r="AB58" s="62" t="str">
        <f t="shared" si="16"/>
        <v/>
      </c>
      <c r="AC58" s="63" t="str">
        <f t="shared" si="17"/>
        <v/>
      </c>
      <c r="AD58" s="62" t="str">
        <f t="shared" si="18"/>
        <v/>
      </c>
      <c r="AE58" s="63" t="str">
        <f t="shared" si="19"/>
        <v/>
      </c>
      <c r="AF58" s="62" t="str">
        <f t="shared" si="20"/>
        <v/>
      </c>
      <c r="AG58" s="63" t="str">
        <f t="shared" si="21"/>
        <v/>
      </c>
      <c r="AH58" s="62" t="str">
        <f t="shared" si="22"/>
        <v/>
      </c>
      <c r="AI58" s="63" t="str">
        <f t="shared" si="23"/>
        <v/>
      </c>
      <c r="AJ58" s="62" t="str">
        <f t="shared" si="24"/>
        <v/>
      </c>
    </row>
    <row r="59" spans="1:36" ht="24.95" customHeight="1">
      <c r="A59" s="7">
        <v>67</v>
      </c>
      <c r="B59" s="54">
        <v>0.65069444444444446</v>
      </c>
      <c r="C59" s="55" t="str">
        <f>INSCRIPTIONS!E73</f>
        <v>DEBLONDE</v>
      </c>
      <c r="D59" s="55" t="str">
        <f>INSCRIPTIONS!F73</f>
        <v>Gery</v>
      </c>
      <c r="E59" s="55" t="str">
        <f>INSCRIPTIONS!G73</f>
        <v>Lyon sprint evolution</v>
      </c>
      <c r="F59" s="55" t="str">
        <f>INSCRIPTIONS!H73</f>
        <v>FFC</v>
      </c>
      <c r="G59" s="55">
        <f>INSCRIPTIONS!I73</f>
        <v>69</v>
      </c>
      <c r="H59" s="55">
        <f>INSCRIPTIONS!J73</f>
        <v>2009</v>
      </c>
      <c r="I59" s="55">
        <f>INSCRIPTIONS!K73</f>
        <v>0</v>
      </c>
      <c r="J59" s="14">
        <f t="shared" si="0"/>
        <v>12</v>
      </c>
      <c r="K59" s="13" t="str">
        <f t="shared" si="1"/>
        <v>J</v>
      </c>
      <c r="L59" s="65">
        <v>7.3379629629629628E-2</v>
      </c>
      <c r="M59" s="66">
        <f t="shared" si="2"/>
        <v>2.6851851851851904E-2</v>
      </c>
      <c r="N59" s="67">
        <f t="shared" si="3"/>
        <v>22.344827586206851</v>
      </c>
      <c r="O59" s="68">
        <f t="shared" si="4"/>
        <v>57</v>
      </c>
      <c r="P59" s="69">
        <f t="shared" si="5"/>
        <v>22.344827586206851</v>
      </c>
      <c r="Q59" s="68">
        <f t="shared" si="6"/>
        <v>12</v>
      </c>
      <c r="S59" s="61">
        <f t="shared" si="7"/>
        <v>22.344827586206851</v>
      </c>
      <c r="T59" s="62">
        <f t="shared" si="8"/>
        <v>5</v>
      </c>
      <c r="U59" t="str">
        <f t="shared" si="9"/>
        <v/>
      </c>
      <c r="V59" s="62" t="str">
        <f t="shared" si="10"/>
        <v/>
      </c>
      <c r="W59" s="63" t="str">
        <f t="shared" si="11"/>
        <v/>
      </c>
      <c r="X59" s="62" t="str">
        <f t="shared" si="12"/>
        <v/>
      </c>
      <c r="Y59" t="str">
        <f t="shared" si="13"/>
        <v/>
      </c>
      <c r="Z59" s="62" t="str">
        <f t="shared" si="14"/>
        <v/>
      </c>
      <c r="AA59" s="63" t="str">
        <f t="shared" si="15"/>
        <v/>
      </c>
      <c r="AB59" s="62" t="str">
        <f t="shared" si="16"/>
        <v/>
      </c>
      <c r="AC59" s="63" t="str">
        <f t="shared" si="17"/>
        <v/>
      </c>
      <c r="AD59" s="62" t="str">
        <f t="shared" si="18"/>
        <v/>
      </c>
      <c r="AE59" s="63" t="str">
        <f t="shared" si="19"/>
        <v/>
      </c>
      <c r="AF59" s="62" t="str">
        <f t="shared" si="20"/>
        <v/>
      </c>
      <c r="AG59" s="63" t="str">
        <f t="shared" si="21"/>
        <v/>
      </c>
      <c r="AH59" s="62" t="str">
        <f t="shared" si="22"/>
        <v/>
      </c>
      <c r="AI59" s="63" t="str">
        <f t="shared" si="23"/>
        <v/>
      </c>
      <c r="AJ59" s="62" t="str">
        <f t="shared" si="24"/>
        <v/>
      </c>
    </row>
    <row r="60" spans="1:36" ht="24.95" customHeight="1">
      <c r="A60" s="7">
        <v>40</v>
      </c>
      <c r="B60" s="54">
        <v>0.63194444444444442</v>
      </c>
      <c r="C60" s="55" t="str">
        <f>INSCRIPTIONS!E43</f>
        <v>SPECTY</v>
      </c>
      <c r="D60" s="55" t="str">
        <f>INSCRIPTIONS!F43</f>
        <v>David</v>
      </c>
      <c r="E60" s="55" t="str">
        <f>INSCRIPTIONS!G43</f>
        <v>COBE</v>
      </c>
      <c r="F60" s="55" t="str">
        <f>INSCRIPTIONS!H43</f>
        <v>FSGT</v>
      </c>
      <c r="G60" s="55">
        <f>INSCRIPTIONS!I43</f>
        <v>69</v>
      </c>
      <c r="H60" s="55">
        <f>INSCRIPTIONS!J43</f>
        <v>1963</v>
      </c>
      <c r="I60" s="55" t="str">
        <f>INSCRIPTIONS!K43</f>
        <v>M</v>
      </c>
      <c r="J60" s="14">
        <f t="shared" si="0"/>
        <v>58</v>
      </c>
      <c r="K60" s="13" t="str">
        <f t="shared" si="1"/>
        <v>F</v>
      </c>
      <c r="L60" s="65">
        <v>5.4930555555555559E-2</v>
      </c>
      <c r="M60" s="66">
        <f t="shared" si="2"/>
        <v>2.7152777777777914E-2</v>
      </c>
      <c r="N60" s="67">
        <f t="shared" si="3"/>
        <v>22.097186700767153</v>
      </c>
      <c r="O60" s="68">
        <f t="shared" si="4"/>
        <v>58</v>
      </c>
      <c r="P60" s="69" t="str">
        <f t="shared" si="5"/>
        <v/>
      </c>
      <c r="Q60" s="68" t="str">
        <f t="shared" si="6"/>
        <v/>
      </c>
      <c r="S60" s="61" t="str">
        <f t="shared" si="7"/>
        <v/>
      </c>
      <c r="T60" s="62" t="str">
        <f t="shared" si="8"/>
        <v/>
      </c>
      <c r="U60" t="str">
        <f t="shared" si="9"/>
        <v/>
      </c>
      <c r="V60" s="62" t="str">
        <f t="shared" si="10"/>
        <v/>
      </c>
      <c r="W60" s="63" t="str">
        <f t="shared" si="11"/>
        <v/>
      </c>
      <c r="X60" s="62" t="str">
        <f t="shared" si="12"/>
        <v/>
      </c>
      <c r="Y60" t="str">
        <f t="shared" si="13"/>
        <v/>
      </c>
      <c r="Z60" s="62" t="str">
        <f t="shared" si="14"/>
        <v/>
      </c>
      <c r="AA60" s="63" t="str">
        <f t="shared" si="15"/>
        <v/>
      </c>
      <c r="AB60" s="62" t="str">
        <f t="shared" si="16"/>
        <v/>
      </c>
      <c r="AC60" s="63">
        <f t="shared" si="17"/>
        <v>22.097186700767153</v>
      </c>
      <c r="AD60" s="62">
        <f t="shared" si="18"/>
        <v>13</v>
      </c>
      <c r="AE60" s="63" t="str">
        <f t="shared" si="19"/>
        <v/>
      </c>
      <c r="AF60" s="62" t="str">
        <f t="shared" si="20"/>
        <v/>
      </c>
      <c r="AG60" s="63" t="str">
        <f t="shared" si="21"/>
        <v/>
      </c>
      <c r="AH60" s="62" t="str">
        <f t="shared" si="22"/>
        <v/>
      </c>
      <c r="AI60" s="63" t="str">
        <f t="shared" si="23"/>
        <v/>
      </c>
      <c r="AJ60" s="62" t="str">
        <f t="shared" si="24"/>
        <v/>
      </c>
    </row>
    <row r="61" spans="1:36" ht="24.95" customHeight="1">
      <c r="A61" s="7">
        <v>26</v>
      </c>
      <c r="B61" s="54">
        <v>0.62222222222222223</v>
      </c>
      <c r="C61" s="55" t="str">
        <f>INSCRIPTIONS!E29</f>
        <v>SPECTY</v>
      </c>
      <c r="D61" s="55" t="str">
        <f>INSCRIPTIONS!F29</f>
        <v>Thibault</v>
      </c>
      <c r="E61" s="55" t="str">
        <f>INSCRIPTIONS!G29</f>
        <v>Non licencié</v>
      </c>
      <c r="F61" s="55" t="str">
        <f>INSCRIPTIONS!H29</f>
        <v>NL</v>
      </c>
      <c r="G61" s="55" t="str">
        <f>INSCRIPTIONS!I29</f>
        <v>69</v>
      </c>
      <c r="H61" s="55">
        <f>INSCRIPTIONS!J29</f>
        <v>2007</v>
      </c>
      <c r="I61" s="55" t="str">
        <f>INSCRIPTIONS!K29</f>
        <v>M</v>
      </c>
      <c r="J61" s="14">
        <f t="shared" si="0"/>
        <v>14</v>
      </c>
      <c r="K61" s="13" t="str">
        <f t="shared" si="1"/>
        <v>J</v>
      </c>
      <c r="L61" s="65">
        <v>4.5416666666666668E-2</v>
      </c>
      <c r="M61" s="66">
        <f t="shared" si="2"/>
        <v>2.7361111111111169E-2</v>
      </c>
      <c r="N61" s="67">
        <f t="shared" si="3"/>
        <v>21.928934010152236</v>
      </c>
      <c r="O61" s="68">
        <f t="shared" si="4"/>
        <v>59</v>
      </c>
      <c r="P61" s="69">
        <f t="shared" si="5"/>
        <v>21.928934010152236</v>
      </c>
      <c r="Q61" s="68">
        <f t="shared" si="6"/>
        <v>13</v>
      </c>
      <c r="S61" s="61">
        <f t="shared" si="7"/>
        <v>21.928934010152236</v>
      </c>
      <c r="T61" s="62">
        <f t="shared" si="8"/>
        <v>6</v>
      </c>
      <c r="U61" t="str">
        <f t="shared" si="9"/>
        <v/>
      </c>
      <c r="V61" s="62" t="str">
        <f t="shared" si="10"/>
        <v/>
      </c>
      <c r="W61" s="63" t="str">
        <f t="shared" si="11"/>
        <v/>
      </c>
      <c r="X61" s="62" t="str">
        <f t="shared" si="12"/>
        <v/>
      </c>
      <c r="Y61" t="str">
        <f t="shared" si="13"/>
        <v/>
      </c>
      <c r="Z61" s="62" t="str">
        <f t="shared" si="14"/>
        <v/>
      </c>
      <c r="AA61" s="63" t="str">
        <f t="shared" si="15"/>
        <v/>
      </c>
      <c r="AB61" s="62" t="str">
        <f t="shared" si="16"/>
        <v/>
      </c>
      <c r="AC61" s="63" t="str">
        <f t="shared" si="17"/>
        <v/>
      </c>
      <c r="AD61" s="62" t="str">
        <f t="shared" si="18"/>
        <v/>
      </c>
      <c r="AE61" s="63" t="str">
        <f t="shared" si="19"/>
        <v/>
      </c>
      <c r="AF61" s="62" t="str">
        <f t="shared" si="20"/>
        <v/>
      </c>
      <c r="AG61" s="63" t="str">
        <f t="shared" si="21"/>
        <v/>
      </c>
      <c r="AH61" s="62" t="str">
        <f t="shared" si="22"/>
        <v/>
      </c>
      <c r="AI61" s="63" t="str">
        <f t="shared" si="23"/>
        <v/>
      </c>
      <c r="AJ61" s="62" t="str">
        <f t="shared" si="24"/>
        <v/>
      </c>
    </row>
    <row r="62" spans="1:36" ht="24.95" customHeight="1">
      <c r="A62" s="7">
        <v>70</v>
      </c>
      <c r="B62" s="54">
        <v>0.65277777777777779</v>
      </c>
      <c r="C62" s="55" t="str">
        <f>INSCRIPTIONS!E76</f>
        <v>SOULIER</v>
      </c>
      <c r="D62" s="55" t="str">
        <f>INSCRIPTIONS!F76</f>
        <v>Balthazar</v>
      </c>
      <c r="E62" s="55" t="str">
        <f>INSCRIPTIONS!G76</f>
        <v>NL</v>
      </c>
      <c r="F62" s="55">
        <f>INSCRIPTIONS!H76</f>
        <v>0</v>
      </c>
      <c r="G62" s="55">
        <f>INSCRIPTIONS!I76</f>
        <v>0</v>
      </c>
      <c r="H62" s="55">
        <f>INSCRIPTIONS!J76</f>
        <v>2005</v>
      </c>
      <c r="I62" s="55">
        <f>INSCRIPTIONS!K76</f>
        <v>0</v>
      </c>
      <c r="J62" s="14">
        <f t="shared" si="0"/>
        <v>16</v>
      </c>
      <c r="K62" s="13" t="str">
        <f t="shared" si="1"/>
        <v>B</v>
      </c>
      <c r="L62" s="65">
        <v>7.6122685185185182E-2</v>
      </c>
      <c r="M62" s="66">
        <f t="shared" si="2"/>
        <v>2.7511574074074119E-2</v>
      </c>
      <c r="N62" s="67">
        <f t="shared" si="3"/>
        <v>21.80900294488848</v>
      </c>
      <c r="O62" s="68">
        <f t="shared" si="4"/>
        <v>60</v>
      </c>
      <c r="P62" s="69">
        <f t="shared" si="5"/>
        <v>21.80900294488848</v>
      </c>
      <c r="Q62" s="68">
        <f t="shared" si="6"/>
        <v>14</v>
      </c>
      <c r="S62" s="61" t="str">
        <f t="shared" si="7"/>
        <v/>
      </c>
      <c r="T62" s="62" t="str">
        <f t="shared" si="8"/>
        <v/>
      </c>
      <c r="U62">
        <f t="shared" si="9"/>
        <v>21.80900294488848</v>
      </c>
      <c r="V62" s="62">
        <f t="shared" si="10"/>
        <v>8</v>
      </c>
      <c r="W62" s="63" t="str">
        <f t="shared" si="11"/>
        <v/>
      </c>
      <c r="X62" s="62" t="str">
        <f t="shared" si="12"/>
        <v/>
      </c>
      <c r="Y62" t="str">
        <f t="shared" si="13"/>
        <v/>
      </c>
      <c r="Z62" s="62" t="str">
        <f t="shared" si="14"/>
        <v/>
      </c>
      <c r="AA62" s="63" t="str">
        <f t="shared" si="15"/>
        <v/>
      </c>
      <c r="AB62" s="62" t="str">
        <f t="shared" si="16"/>
        <v/>
      </c>
      <c r="AC62" s="63" t="str">
        <f t="shared" si="17"/>
        <v/>
      </c>
      <c r="AD62" s="62" t="str">
        <f t="shared" si="18"/>
        <v/>
      </c>
      <c r="AE62" s="63" t="str">
        <f t="shared" si="19"/>
        <v/>
      </c>
      <c r="AF62" s="62" t="str">
        <f t="shared" si="20"/>
        <v/>
      </c>
      <c r="AG62" s="63" t="str">
        <f t="shared" si="21"/>
        <v/>
      </c>
      <c r="AH62" s="62" t="str">
        <f t="shared" si="22"/>
        <v/>
      </c>
      <c r="AI62" s="63" t="str">
        <f t="shared" si="23"/>
        <v/>
      </c>
      <c r="AJ62" s="62" t="str">
        <f t="shared" si="24"/>
        <v/>
      </c>
    </row>
    <row r="63" spans="1:36" ht="24.95" customHeight="1">
      <c r="A63" s="7">
        <v>73</v>
      </c>
      <c r="B63" s="54">
        <v>0.65486111111111112</v>
      </c>
      <c r="C63" s="55" t="str">
        <f>INSCRIPTIONS!E79</f>
        <v>DUTOUR</v>
      </c>
      <c r="D63" s="55" t="str">
        <f>INSCRIPTIONS!F79</f>
        <v>Pierre</v>
      </c>
      <c r="E63" s="55" t="str">
        <f>INSCRIPTIONS!G79</f>
        <v>NL</v>
      </c>
      <c r="F63" s="55">
        <f>INSCRIPTIONS!H79</f>
        <v>0</v>
      </c>
      <c r="G63" s="55">
        <f>INSCRIPTIONS!I79</f>
        <v>0</v>
      </c>
      <c r="H63" s="55">
        <f>INSCRIPTIONS!J79</f>
        <v>1956</v>
      </c>
      <c r="I63" s="55">
        <f>INSCRIPTIONS!K79</f>
        <v>0</v>
      </c>
      <c r="J63" s="14">
        <f t="shared" si="0"/>
        <v>65</v>
      </c>
      <c r="K63" s="13" t="str">
        <f t="shared" si="1"/>
        <v>G</v>
      </c>
      <c r="L63" s="65">
        <v>8.0115740740740737E-2</v>
      </c>
      <c r="M63" s="66">
        <f t="shared" si="2"/>
        <v>2.9421296296296418E-2</v>
      </c>
      <c r="N63" s="67">
        <f t="shared" si="3"/>
        <v>20.393391030684416</v>
      </c>
      <c r="O63" s="68">
        <f t="shared" si="4"/>
        <v>61</v>
      </c>
      <c r="P63" s="69" t="str">
        <f t="shared" si="5"/>
        <v/>
      </c>
      <c r="Q63" s="68" t="str">
        <f t="shared" si="6"/>
        <v/>
      </c>
      <c r="S63" s="61" t="str">
        <f t="shared" si="7"/>
        <v/>
      </c>
      <c r="T63" s="62" t="str">
        <f t="shared" si="8"/>
        <v/>
      </c>
      <c r="U63" t="str">
        <f t="shared" si="9"/>
        <v/>
      </c>
      <c r="V63" s="62" t="str">
        <f t="shared" si="10"/>
        <v/>
      </c>
      <c r="W63" s="63" t="str">
        <f t="shared" si="11"/>
        <v/>
      </c>
      <c r="X63" s="62" t="str">
        <f t="shared" si="12"/>
        <v/>
      </c>
      <c r="Y63" t="str">
        <f t="shared" si="13"/>
        <v/>
      </c>
      <c r="Z63" s="62" t="str">
        <f t="shared" si="14"/>
        <v/>
      </c>
      <c r="AA63" s="63" t="str">
        <f t="shared" si="15"/>
        <v/>
      </c>
      <c r="AB63" s="62" t="str">
        <f t="shared" si="16"/>
        <v/>
      </c>
      <c r="AC63" s="63" t="str">
        <f t="shared" si="17"/>
        <v/>
      </c>
      <c r="AD63" s="62" t="str">
        <f t="shared" si="18"/>
        <v/>
      </c>
      <c r="AE63" s="63">
        <f t="shared" si="19"/>
        <v>20.393391030684416</v>
      </c>
      <c r="AF63" s="62">
        <f t="shared" si="20"/>
        <v>4</v>
      </c>
      <c r="AG63" s="63" t="str">
        <f t="shared" si="21"/>
        <v/>
      </c>
      <c r="AH63" s="62" t="str">
        <f t="shared" si="22"/>
        <v/>
      </c>
      <c r="AI63" s="63" t="str">
        <f t="shared" si="23"/>
        <v/>
      </c>
      <c r="AJ63" s="62" t="str">
        <f t="shared" si="24"/>
        <v/>
      </c>
    </row>
    <row r="64" spans="1:36" ht="24.95" customHeight="1">
      <c r="A64" s="7">
        <v>28</v>
      </c>
      <c r="B64" s="54">
        <v>0.62361111111111112</v>
      </c>
      <c r="C64" s="55" t="str">
        <f>INSCRIPTIONS!E31</f>
        <v>LEMMET</v>
      </c>
      <c r="D64" s="55" t="str">
        <f>INSCRIPTIONS!F31</f>
        <v>Daniel</v>
      </c>
      <c r="E64" s="55" t="str">
        <f>INSCRIPTIONS!G31</f>
        <v>COBE</v>
      </c>
      <c r="F64" s="55" t="str">
        <f>INSCRIPTIONS!H31</f>
        <v>FSGT</v>
      </c>
      <c r="G64" s="55" t="str">
        <f>INSCRIPTIONS!I31</f>
        <v>69</v>
      </c>
      <c r="H64" s="55">
        <f>INSCRIPTIONS!J31</f>
        <v>1944</v>
      </c>
      <c r="I64" s="55" t="str">
        <f>INSCRIPTIONS!K31</f>
        <v>M</v>
      </c>
      <c r="J64" s="14">
        <f t="shared" si="0"/>
        <v>77</v>
      </c>
      <c r="K64" s="13" t="str">
        <f t="shared" si="1"/>
        <v>H</v>
      </c>
      <c r="L64" s="65">
        <v>4.9074074074074076E-2</v>
      </c>
      <c r="M64" s="66">
        <f t="shared" si="2"/>
        <v>2.9629629629629672E-2</v>
      </c>
      <c r="N64" s="67">
        <f t="shared" si="3"/>
        <v>20.249999999999972</v>
      </c>
      <c r="O64" s="68">
        <f t="shared" si="4"/>
        <v>62</v>
      </c>
      <c r="P64" s="69" t="str">
        <f t="shared" si="5"/>
        <v/>
      </c>
      <c r="Q64" s="68" t="str">
        <f t="shared" si="6"/>
        <v/>
      </c>
      <c r="S64" s="61" t="str">
        <f t="shared" si="7"/>
        <v/>
      </c>
      <c r="T64" s="62" t="str">
        <f t="shared" si="8"/>
        <v/>
      </c>
      <c r="U64" t="str">
        <f t="shared" si="9"/>
        <v/>
      </c>
      <c r="V64" s="62" t="str">
        <f t="shared" si="10"/>
        <v/>
      </c>
      <c r="W64" s="63" t="str">
        <f t="shared" si="11"/>
        <v/>
      </c>
      <c r="X64" s="62" t="str">
        <f t="shared" si="12"/>
        <v/>
      </c>
      <c r="Y64" t="str">
        <f t="shared" si="13"/>
        <v/>
      </c>
      <c r="Z64" s="62" t="str">
        <f t="shared" si="14"/>
        <v/>
      </c>
      <c r="AA64" s="63" t="str">
        <f t="shared" si="15"/>
        <v/>
      </c>
      <c r="AB64" s="62" t="str">
        <f t="shared" si="16"/>
        <v/>
      </c>
      <c r="AC64" s="63" t="str">
        <f t="shared" si="17"/>
        <v/>
      </c>
      <c r="AD64" s="62" t="str">
        <f t="shared" si="18"/>
        <v/>
      </c>
      <c r="AE64" s="63" t="str">
        <f t="shared" si="19"/>
        <v/>
      </c>
      <c r="AF64" s="62" t="str">
        <f t="shared" si="20"/>
        <v/>
      </c>
      <c r="AG64" s="63">
        <f t="shared" si="21"/>
        <v>20.249999999999972</v>
      </c>
      <c r="AH64" s="62">
        <f t="shared" si="22"/>
        <v>4</v>
      </c>
      <c r="AI64" s="63" t="str">
        <f t="shared" si="23"/>
        <v/>
      </c>
      <c r="AJ64" s="62" t="str">
        <f t="shared" si="24"/>
        <v/>
      </c>
    </row>
    <row r="65" spans="1:36" ht="24.95" customHeight="1">
      <c r="A65" s="7">
        <v>51</v>
      </c>
      <c r="B65" s="54">
        <v>0.63958333333333328</v>
      </c>
      <c r="C65" s="55" t="str">
        <f>INSCRIPTIONS!E56</f>
        <v>REYNARD</v>
      </c>
      <c r="D65" s="55" t="str">
        <f>INSCRIPTIONS!F56</f>
        <v>Axel</v>
      </c>
      <c r="E65" s="55" t="str">
        <f>INSCRIPTIONS!G56</f>
        <v>CC SAINT-MARTINOIS</v>
      </c>
      <c r="F65" s="55" t="str">
        <f>INSCRIPTIONS!H56</f>
        <v>FFC</v>
      </c>
      <c r="G65" s="55" t="str">
        <f>INSCRIPTIONS!I56</f>
        <v>69</v>
      </c>
      <c r="H65" s="55">
        <f>INSCRIPTIONS!J56</f>
        <v>2010</v>
      </c>
      <c r="I65" s="55" t="str">
        <f>INSCRIPTIONS!K56</f>
        <v>M</v>
      </c>
      <c r="J65" s="14">
        <f t="shared" si="0"/>
        <v>11</v>
      </c>
      <c r="K65" s="13" t="str">
        <f t="shared" si="1"/>
        <v>J</v>
      </c>
      <c r="L65" s="65">
        <v>6.5381944444444437E-2</v>
      </c>
      <c r="M65" s="66">
        <f t="shared" si="2"/>
        <v>2.996527777777791E-2</v>
      </c>
      <c r="N65" s="67">
        <f t="shared" si="3"/>
        <v>20.023174971031196</v>
      </c>
      <c r="O65" s="68">
        <f t="shared" si="4"/>
        <v>63</v>
      </c>
      <c r="P65" s="69">
        <f t="shared" si="5"/>
        <v>20.023174971031196</v>
      </c>
      <c r="Q65" s="68">
        <f t="shared" si="6"/>
        <v>15</v>
      </c>
      <c r="S65" s="61">
        <f t="shared" si="7"/>
        <v>20.023174971031196</v>
      </c>
      <c r="T65" s="62">
        <f t="shared" si="8"/>
        <v>7</v>
      </c>
      <c r="U65" t="str">
        <f t="shared" si="9"/>
        <v/>
      </c>
      <c r="V65" s="62" t="str">
        <f t="shared" si="10"/>
        <v/>
      </c>
      <c r="W65" s="63" t="str">
        <f t="shared" si="11"/>
        <v/>
      </c>
      <c r="X65" s="62" t="str">
        <f t="shared" si="12"/>
        <v/>
      </c>
      <c r="Y65" t="str">
        <f t="shared" si="13"/>
        <v/>
      </c>
      <c r="Z65" s="62" t="str">
        <f t="shared" si="14"/>
        <v/>
      </c>
      <c r="AA65" s="63" t="str">
        <f t="shared" si="15"/>
        <v/>
      </c>
      <c r="AB65" s="62" t="str">
        <f t="shared" si="16"/>
        <v/>
      </c>
      <c r="AC65" s="63" t="str">
        <f t="shared" si="17"/>
        <v/>
      </c>
      <c r="AD65" s="62" t="str">
        <f t="shared" si="18"/>
        <v/>
      </c>
      <c r="AE65" s="63" t="str">
        <f t="shared" si="19"/>
        <v/>
      </c>
      <c r="AF65" s="62" t="str">
        <f t="shared" si="20"/>
        <v/>
      </c>
      <c r="AG65" s="63" t="str">
        <f t="shared" si="21"/>
        <v/>
      </c>
      <c r="AH65" s="62" t="str">
        <f t="shared" si="22"/>
        <v/>
      </c>
      <c r="AI65" s="63" t="str">
        <f t="shared" si="23"/>
        <v/>
      </c>
      <c r="AJ65" s="62" t="str">
        <f t="shared" si="24"/>
        <v/>
      </c>
    </row>
    <row r="66" spans="1:36" ht="24.95" customHeight="1">
      <c r="A66" s="7">
        <v>48</v>
      </c>
      <c r="B66" s="54">
        <v>0.63750000000000007</v>
      </c>
      <c r="C66" s="55" t="str">
        <f>INSCRIPTIONS!E53</f>
        <v xml:space="preserve">FALCOZ </v>
      </c>
      <c r="D66" s="55" t="str">
        <f>INSCRIPTIONS!F53</f>
        <v>Olivier</v>
      </c>
      <c r="E66" s="55" t="str">
        <f>INSCRIPTIONS!G53</f>
        <v>Non licencié</v>
      </c>
      <c r="F66" s="55" t="str">
        <f>INSCRIPTIONS!H53</f>
        <v>NL</v>
      </c>
      <c r="G66" s="55" t="str">
        <f>INSCRIPTIONS!I53</f>
        <v>69</v>
      </c>
      <c r="H66" s="55">
        <f>INSCRIPTIONS!J53</f>
        <v>1968</v>
      </c>
      <c r="I66" s="55" t="str">
        <f>INSCRIPTIONS!K53</f>
        <v>M</v>
      </c>
      <c r="J66" s="14">
        <f t="shared" si="0"/>
        <v>53</v>
      </c>
      <c r="K66" s="13" t="str">
        <f t="shared" si="1"/>
        <v>F</v>
      </c>
      <c r="L66" s="65">
        <v>6.40162037037037E-2</v>
      </c>
      <c r="M66" s="66">
        <f t="shared" si="2"/>
        <v>3.0682870370370319E-2</v>
      </c>
      <c r="N66" s="67">
        <f t="shared" si="3"/>
        <v>19.554884949075852</v>
      </c>
      <c r="O66" s="68">
        <f t="shared" si="4"/>
        <v>64</v>
      </c>
      <c r="P66" s="69" t="str">
        <f t="shared" si="5"/>
        <v/>
      </c>
      <c r="Q66" s="68" t="str">
        <f t="shared" si="6"/>
        <v/>
      </c>
      <c r="S66" s="61" t="str">
        <f t="shared" si="7"/>
        <v/>
      </c>
      <c r="T66" s="62" t="str">
        <f t="shared" si="8"/>
        <v/>
      </c>
      <c r="U66" t="str">
        <f t="shared" si="9"/>
        <v/>
      </c>
      <c r="V66" s="62" t="str">
        <f t="shared" si="10"/>
        <v/>
      </c>
      <c r="W66" s="63" t="str">
        <f t="shared" si="11"/>
        <v/>
      </c>
      <c r="X66" s="62" t="str">
        <f t="shared" si="12"/>
        <v/>
      </c>
      <c r="Y66" t="str">
        <f t="shared" si="13"/>
        <v/>
      </c>
      <c r="Z66" s="62" t="str">
        <f t="shared" si="14"/>
        <v/>
      </c>
      <c r="AA66" s="63" t="str">
        <f t="shared" si="15"/>
        <v/>
      </c>
      <c r="AB66" s="62" t="str">
        <f t="shared" si="16"/>
        <v/>
      </c>
      <c r="AC66" s="63">
        <f t="shared" si="17"/>
        <v>19.554884949075852</v>
      </c>
      <c r="AD66" s="62">
        <f t="shared" si="18"/>
        <v>14</v>
      </c>
      <c r="AE66" s="63" t="str">
        <f t="shared" si="19"/>
        <v/>
      </c>
      <c r="AF66" s="62" t="str">
        <f t="shared" si="20"/>
        <v/>
      </c>
      <c r="AG66" s="63" t="str">
        <f t="shared" si="21"/>
        <v/>
      </c>
      <c r="AH66" s="62" t="str">
        <f t="shared" si="22"/>
        <v/>
      </c>
      <c r="AI66" s="63" t="str">
        <f t="shared" si="23"/>
        <v/>
      </c>
      <c r="AJ66" s="62" t="str">
        <f t="shared" si="24"/>
        <v/>
      </c>
    </row>
    <row r="67" spans="1:36" ht="24.95" customHeight="1">
      <c r="A67" s="7">
        <v>23</v>
      </c>
      <c r="B67" s="54">
        <v>0.62013888888888891</v>
      </c>
      <c r="C67" s="55" t="str">
        <f>INSCRIPTIONS!E26</f>
        <v xml:space="preserve">PORTAL </v>
      </c>
      <c r="D67" s="55" t="str">
        <f>INSCRIPTIONS!F26</f>
        <v>Daniel</v>
      </c>
      <c r="E67" s="55" t="str">
        <f>INSCRIPTIONS!G26</f>
        <v>VC FRANCHEVILLE</v>
      </c>
      <c r="F67" s="55" t="str">
        <f>INSCRIPTIONS!H26</f>
        <v>FSGT</v>
      </c>
      <c r="G67" s="55" t="str">
        <f>INSCRIPTIONS!I26</f>
        <v>69</v>
      </c>
      <c r="H67" s="55">
        <f>INSCRIPTIONS!J26</f>
        <v>1947</v>
      </c>
      <c r="I67" s="55" t="str">
        <f>INSCRIPTIONS!K26</f>
        <v>M</v>
      </c>
      <c r="J67" s="14">
        <f t="shared" si="0"/>
        <v>74</v>
      </c>
      <c r="K67" s="13" t="str">
        <f t="shared" si="1"/>
        <v>H</v>
      </c>
      <c r="L67" s="65">
        <v>4.9085648148148149E-2</v>
      </c>
      <c r="M67" s="66">
        <f t="shared" si="2"/>
        <v>3.3113425925926032E-2</v>
      </c>
      <c r="N67" s="67">
        <f t="shared" si="3"/>
        <v>18.119538622859082</v>
      </c>
      <c r="O67" s="68">
        <f t="shared" si="4"/>
        <v>65</v>
      </c>
      <c r="P67" s="69" t="str">
        <f t="shared" si="5"/>
        <v/>
      </c>
      <c r="Q67" s="68" t="str">
        <f t="shared" si="6"/>
        <v/>
      </c>
      <c r="S67" s="61" t="str">
        <f t="shared" si="7"/>
        <v/>
      </c>
      <c r="T67" s="62" t="str">
        <f t="shared" si="8"/>
        <v/>
      </c>
      <c r="U67" t="str">
        <f t="shared" si="9"/>
        <v/>
      </c>
      <c r="V67" s="62" t="str">
        <f t="shared" si="10"/>
        <v/>
      </c>
      <c r="W67" s="63" t="str">
        <f t="shared" si="11"/>
        <v/>
      </c>
      <c r="X67" s="62" t="str">
        <f t="shared" si="12"/>
        <v/>
      </c>
      <c r="Y67" t="str">
        <f t="shared" si="13"/>
        <v/>
      </c>
      <c r="Z67" s="62" t="str">
        <f t="shared" si="14"/>
        <v/>
      </c>
      <c r="AA67" s="63" t="str">
        <f t="shared" si="15"/>
        <v/>
      </c>
      <c r="AB67" s="62" t="str">
        <f t="shared" si="16"/>
        <v/>
      </c>
      <c r="AC67" s="63" t="str">
        <f t="shared" si="17"/>
        <v/>
      </c>
      <c r="AD67" s="62" t="str">
        <f t="shared" si="18"/>
        <v/>
      </c>
      <c r="AE67" s="63" t="str">
        <f t="shared" si="19"/>
        <v/>
      </c>
      <c r="AF67" s="62" t="str">
        <f t="shared" si="20"/>
        <v/>
      </c>
      <c r="AG67" s="63">
        <f t="shared" si="21"/>
        <v>18.119538622859082</v>
      </c>
      <c r="AH67" s="62">
        <f t="shared" si="22"/>
        <v>5</v>
      </c>
      <c r="AI67" s="63" t="str">
        <f t="shared" si="23"/>
        <v/>
      </c>
      <c r="AJ67" s="62" t="str">
        <f t="shared" si="24"/>
        <v/>
      </c>
    </row>
    <row r="68" spans="1:36" ht="24.95" customHeight="1">
      <c r="A68" s="7">
        <v>64</v>
      </c>
      <c r="B68" s="54">
        <v>0.64861111111111114</v>
      </c>
      <c r="C68" s="55" t="str">
        <f>INSCRIPTIONS!E70</f>
        <v>LAVET</v>
      </c>
      <c r="D68" s="55" t="str">
        <f>INSCRIPTIONS!F70</f>
        <v>Sylvie</v>
      </c>
      <c r="E68" s="55" t="str">
        <f>INSCRIPTIONS!G70</f>
        <v>NL</v>
      </c>
      <c r="F68" s="55">
        <f>INSCRIPTIONS!H70</f>
        <v>0</v>
      </c>
      <c r="G68" s="55">
        <f>INSCRIPTIONS!I70</f>
        <v>0</v>
      </c>
      <c r="H68" s="55">
        <f>INSCRIPTIONS!J70</f>
        <v>1961</v>
      </c>
      <c r="I68" s="55" t="s">
        <v>35</v>
      </c>
      <c r="J68" s="14">
        <f t="shared" si="0"/>
        <v>60</v>
      </c>
      <c r="K68" s="13" t="str">
        <f t="shared" si="1"/>
        <v>A</v>
      </c>
      <c r="L68" s="65">
        <v>8.0740740740740738E-2</v>
      </c>
      <c r="M68" s="66">
        <f t="shared" si="2"/>
        <v>3.6296296296296382E-2</v>
      </c>
      <c r="N68" s="67">
        <f t="shared" si="3"/>
        <v>16.53061224489792</v>
      </c>
      <c r="O68" s="68">
        <f t="shared" si="4"/>
        <v>66</v>
      </c>
      <c r="P68" s="69" t="str">
        <f t="shared" si="5"/>
        <v/>
      </c>
      <c r="Q68" s="68" t="str">
        <f t="shared" si="6"/>
        <v/>
      </c>
      <c r="S68" s="61" t="str">
        <f t="shared" si="7"/>
        <v/>
      </c>
      <c r="T68" s="62" t="str">
        <f t="shared" si="8"/>
        <v/>
      </c>
      <c r="U68" t="str">
        <f t="shared" si="9"/>
        <v/>
      </c>
      <c r="V68" s="62" t="str">
        <f t="shared" si="10"/>
        <v/>
      </c>
      <c r="W68" s="63" t="str">
        <f t="shared" si="11"/>
        <v/>
      </c>
      <c r="X68" s="62" t="str">
        <f t="shared" si="12"/>
        <v/>
      </c>
      <c r="Y68" t="str">
        <f t="shared" si="13"/>
        <v/>
      </c>
      <c r="Z68" s="62" t="str">
        <f t="shared" si="14"/>
        <v/>
      </c>
      <c r="AA68" s="63" t="str">
        <f t="shared" si="15"/>
        <v/>
      </c>
      <c r="AB68" s="62" t="str">
        <f t="shared" si="16"/>
        <v/>
      </c>
      <c r="AC68" s="63" t="str">
        <f t="shared" si="17"/>
        <v/>
      </c>
      <c r="AD68" s="62" t="str">
        <f t="shared" si="18"/>
        <v/>
      </c>
      <c r="AE68" s="63" t="str">
        <f t="shared" si="19"/>
        <v/>
      </c>
      <c r="AF68" s="62" t="str">
        <f t="shared" si="20"/>
        <v/>
      </c>
      <c r="AG68" s="63" t="str">
        <f t="shared" si="21"/>
        <v/>
      </c>
      <c r="AH68" s="62" t="str">
        <f t="shared" si="22"/>
        <v/>
      </c>
      <c r="AI68" s="63">
        <f t="shared" si="23"/>
        <v>16.53061224489792</v>
      </c>
      <c r="AJ68" s="62">
        <v>2</v>
      </c>
    </row>
    <row r="69" spans="1:36" ht="24.95" customHeight="1">
      <c r="A69" s="7">
        <v>33</v>
      </c>
      <c r="B69" s="54">
        <v>0.62708333333333333</v>
      </c>
      <c r="C69" s="55" t="str">
        <f>INSCRIPTIONS!E36</f>
        <v>SERAFINI</v>
      </c>
      <c r="D69" s="55" t="str">
        <f>INSCRIPTIONS!F36</f>
        <v>Nolan</v>
      </c>
      <c r="E69" s="55" t="str">
        <f>INSCRIPTIONS!G36</f>
        <v>CC SAINT-MARTINOIS</v>
      </c>
      <c r="F69" s="55" t="str">
        <f>INSCRIPTIONS!H36</f>
        <v>FFC</v>
      </c>
      <c r="G69" s="55" t="str">
        <f>INSCRIPTIONS!I36</f>
        <v>69</v>
      </c>
      <c r="H69" s="55">
        <f>INSCRIPTIONS!J36</f>
        <v>2008</v>
      </c>
      <c r="I69" s="55" t="str">
        <f>INSCRIPTIONS!K36</f>
        <v>M</v>
      </c>
      <c r="J69" s="14">
        <f t="shared" si="0"/>
        <v>13</v>
      </c>
      <c r="K69" s="13" t="str">
        <f t="shared" si="1"/>
        <v>J</v>
      </c>
      <c r="L69" s="65">
        <v>6.1018518518518521E-2</v>
      </c>
      <c r="M69" s="66">
        <f t="shared" si="2"/>
        <v>3.8101851851851887E-2</v>
      </c>
      <c r="N69" s="67">
        <f t="shared" si="3"/>
        <v>15.747266099635464</v>
      </c>
      <c r="O69" s="68">
        <f t="shared" si="4"/>
        <v>67</v>
      </c>
      <c r="P69" s="69">
        <f t="shared" si="5"/>
        <v>15.747266099635464</v>
      </c>
      <c r="Q69" s="68">
        <f t="shared" si="6"/>
        <v>16</v>
      </c>
      <c r="S69" s="61">
        <f t="shared" si="7"/>
        <v>15.747266099635464</v>
      </c>
      <c r="T69" s="62">
        <f t="shared" si="8"/>
        <v>8</v>
      </c>
      <c r="U69" t="str">
        <f t="shared" si="9"/>
        <v/>
      </c>
      <c r="V69" s="62" t="str">
        <f t="shared" si="10"/>
        <v/>
      </c>
      <c r="W69" s="63" t="str">
        <f t="shared" si="11"/>
        <v/>
      </c>
      <c r="X69" s="62" t="str">
        <f t="shared" si="12"/>
        <v/>
      </c>
      <c r="Y69" t="str">
        <f t="shared" si="13"/>
        <v/>
      </c>
      <c r="Z69" s="62" t="str">
        <f t="shared" si="14"/>
        <v/>
      </c>
      <c r="AA69" s="63" t="str">
        <f t="shared" si="15"/>
        <v/>
      </c>
      <c r="AB69" s="62" t="str">
        <f t="shared" si="16"/>
        <v/>
      </c>
      <c r="AC69" s="63" t="str">
        <f t="shared" si="17"/>
        <v/>
      </c>
      <c r="AD69" s="62" t="str">
        <f t="shared" si="18"/>
        <v/>
      </c>
      <c r="AE69" s="63" t="str">
        <f t="shared" si="19"/>
        <v/>
      </c>
      <c r="AF69" s="62" t="str">
        <f t="shared" si="20"/>
        <v/>
      </c>
      <c r="AG69" s="63" t="str">
        <f t="shared" si="21"/>
        <v/>
      </c>
      <c r="AH69" s="62" t="str">
        <f t="shared" si="22"/>
        <v/>
      </c>
      <c r="AI69" s="63" t="str">
        <f t="shared" si="23"/>
        <v/>
      </c>
      <c r="AJ69" s="62" t="str">
        <f t="shared" ref="AJ69:AJ103" si="25">IF(L69="","",IF($K69="A",RANK(AI69,$AI69:$AI$103,""=0),""))</f>
        <v/>
      </c>
    </row>
    <row r="70" spans="1:36" ht="24.95" customHeight="1">
      <c r="A70" s="7">
        <v>10</v>
      </c>
      <c r="B70" s="54">
        <v>0.61111111111111105</v>
      </c>
      <c r="C70" s="55" t="str">
        <f>INSCRIPTIONS!E12</f>
        <v>GRANGER</v>
      </c>
      <c r="D70" s="55" t="str">
        <f>INSCRIPTIONS!F12</f>
        <v>André</v>
      </c>
      <c r="E70" s="55" t="str">
        <f>INSCRIPTIONS!G12</f>
        <v>COBE</v>
      </c>
      <c r="F70" s="55" t="str">
        <f>INSCRIPTIONS!H12</f>
        <v>FSGT</v>
      </c>
      <c r="G70" s="55" t="str">
        <f>INSCRIPTIONS!I12</f>
        <v>69</v>
      </c>
      <c r="H70" s="55">
        <f>INSCRIPTIONS!J12</f>
        <v>1949</v>
      </c>
      <c r="I70" s="55" t="str">
        <f>INSCRIPTIONS!K12</f>
        <v>M</v>
      </c>
      <c r="J70" s="14">
        <f t="shared" si="0"/>
        <v>72</v>
      </c>
      <c r="K70" s="13" t="str">
        <f t="shared" si="1"/>
        <v>H</v>
      </c>
      <c r="L70" s="65">
        <v>4.7141203703703706E-2</v>
      </c>
      <c r="M70" s="66">
        <f t="shared" si="2"/>
        <v>4.0196759259259363E-2</v>
      </c>
      <c r="N70" s="67">
        <f t="shared" si="3"/>
        <v>14.92657644687586</v>
      </c>
      <c r="O70" s="68">
        <f t="shared" si="4"/>
        <v>68</v>
      </c>
      <c r="P70" s="69" t="str">
        <f t="shared" si="5"/>
        <v/>
      </c>
      <c r="Q70" s="68" t="str">
        <f t="shared" si="6"/>
        <v/>
      </c>
      <c r="S70" s="61" t="str">
        <f t="shared" si="7"/>
        <v/>
      </c>
      <c r="T70" s="62" t="str">
        <f t="shared" si="8"/>
        <v/>
      </c>
      <c r="U70" t="str">
        <f t="shared" si="9"/>
        <v/>
      </c>
      <c r="V70" s="62" t="str">
        <f t="shared" si="10"/>
        <v/>
      </c>
      <c r="W70" s="63" t="str">
        <f t="shared" si="11"/>
        <v/>
      </c>
      <c r="X70" s="62" t="str">
        <f t="shared" si="12"/>
        <v/>
      </c>
      <c r="Y70" t="str">
        <f t="shared" si="13"/>
        <v/>
      </c>
      <c r="Z70" s="62" t="str">
        <f t="shared" si="14"/>
        <v/>
      </c>
      <c r="AA70" s="63" t="str">
        <f t="shared" si="15"/>
        <v/>
      </c>
      <c r="AB70" s="62" t="str">
        <f t="shared" si="16"/>
        <v/>
      </c>
      <c r="AC70" s="63" t="str">
        <f t="shared" si="17"/>
        <v/>
      </c>
      <c r="AD70" s="62" t="str">
        <f t="shared" si="18"/>
        <v/>
      </c>
      <c r="AE70" s="63" t="str">
        <f t="shared" si="19"/>
        <v/>
      </c>
      <c r="AF70" s="62" t="str">
        <f t="shared" si="20"/>
        <v/>
      </c>
      <c r="AG70" s="63">
        <f t="shared" si="21"/>
        <v>14.92657644687586</v>
      </c>
      <c r="AH70" s="62">
        <f t="shared" si="22"/>
        <v>6</v>
      </c>
      <c r="AI70" s="63" t="str">
        <f t="shared" si="23"/>
        <v/>
      </c>
      <c r="AJ70" s="62" t="str">
        <f t="shared" si="25"/>
        <v/>
      </c>
    </row>
    <row r="71" spans="1:36" ht="24.95" customHeight="1">
      <c r="A71" s="7">
        <v>29</v>
      </c>
      <c r="B71" s="54">
        <v>0.62430555555555556</v>
      </c>
      <c r="C71" s="55" t="str">
        <f>INSCRIPTIONS!E32</f>
        <v>LACHISE</v>
      </c>
      <c r="D71" s="55" t="str">
        <f>INSCRIPTIONS!F32</f>
        <v>Enzo</v>
      </c>
      <c r="E71" s="55" t="str">
        <f>INSCRIPTIONS!G32</f>
        <v>VC CORBAS</v>
      </c>
      <c r="F71" s="55" t="str">
        <f>INSCRIPTIONS!H32</f>
        <v>FSGT</v>
      </c>
      <c r="G71" s="55" t="str">
        <f>INSCRIPTIONS!I32</f>
        <v>69</v>
      </c>
      <c r="H71" s="55">
        <f>INSCRIPTIONS!J32</f>
        <v>2005</v>
      </c>
      <c r="I71" s="55" t="str">
        <f>INSCRIPTIONS!K32</f>
        <v>M</v>
      </c>
      <c r="J71" s="14">
        <f t="shared" si="0"/>
        <v>16</v>
      </c>
      <c r="K71" s="13" t="str">
        <f t="shared" si="1"/>
        <v>B</v>
      </c>
      <c r="L71" s="65">
        <v>6.5300925925925915E-2</v>
      </c>
      <c r="M71" s="66">
        <f t="shared" si="2"/>
        <v>4.5162037037037139E-2</v>
      </c>
      <c r="N71" s="67">
        <f t="shared" si="3"/>
        <v>13.285494618144511</v>
      </c>
      <c r="O71" s="68">
        <f t="shared" si="4"/>
        <v>69</v>
      </c>
      <c r="P71" s="69">
        <f t="shared" si="5"/>
        <v>13.285494618144511</v>
      </c>
      <c r="Q71" s="68">
        <f t="shared" si="6"/>
        <v>17</v>
      </c>
      <c r="S71" s="61" t="str">
        <f t="shared" si="7"/>
        <v/>
      </c>
      <c r="T71" s="62" t="str">
        <f t="shared" si="8"/>
        <v/>
      </c>
      <c r="U71">
        <f t="shared" si="9"/>
        <v>13.285494618144511</v>
      </c>
      <c r="V71" s="62">
        <f t="shared" si="10"/>
        <v>9</v>
      </c>
      <c r="W71" s="63" t="str">
        <f t="shared" si="11"/>
        <v/>
      </c>
      <c r="X71" s="62" t="str">
        <f t="shared" si="12"/>
        <v/>
      </c>
      <c r="Y71" t="str">
        <f t="shared" si="13"/>
        <v/>
      </c>
      <c r="Z71" s="62" t="str">
        <f t="shared" si="14"/>
        <v/>
      </c>
      <c r="AA71" s="63" t="str">
        <f t="shared" si="15"/>
        <v/>
      </c>
      <c r="AB71" s="62" t="str">
        <f t="shared" si="16"/>
        <v/>
      </c>
      <c r="AC71" s="63" t="str">
        <f t="shared" si="17"/>
        <v/>
      </c>
      <c r="AD71" s="62" t="str">
        <f t="shared" si="18"/>
        <v/>
      </c>
      <c r="AE71" s="63" t="str">
        <f t="shared" si="19"/>
        <v/>
      </c>
      <c r="AF71" s="62" t="str">
        <f t="shared" si="20"/>
        <v/>
      </c>
      <c r="AG71" s="63" t="str">
        <f t="shared" si="21"/>
        <v/>
      </c>
      <c r="AH71" s="62" t="str">
        <f t="shared" si="22"/>
        <v/>
      </c>
      <c r="AI71" s="63" t="str">
        <f t="shared" si="23"/>
        <v/>
      </c>
      <c r="AJ71" s="62" t="str">
        <f t="shared" si="25"/>
        <v/>
      </c>
    </row>
    <row r="72" spans="1:36" ht="24.95" customHeight="1">
      <c r="A72" s="7">
        <v>50</v>
      </c>
      <c r="B72" s="54">
        <v>0.63888888888888895</v>
      </c>
      <c r="C72" s="55" t="str">
        <f>INSCRIPTIONS!E55</f>
        <v>FAYOLLE</v>
      </c>
      <c r="D72" s="55" t="str">
        <f>INSCRIPTIONS!F55</f>
        <v>Gabin</v>
      </c>
      <c r="E72" s="55" t="str">
        <f>INSCRIPTIONS!G55</f>
        <v>CC SAINT-MARTINOIS</v>
      </c>
      <c r="F72" s="55" t="str">
        <f>INSCRIPTIONS!H55</f>
        <v>FFC</v>
      </c>
      <c r="G72" s="55" t="str">
        <f>INSCRIPTIONS!I55</f>
        <v>69</v>
      </c>
      <c r="H72" s="55">
        <f>INSCRIPTIONS!J55</f>
        <v>2011</v>
      </c>
      <c r="I72" s="55" t="str">
        <f>INSCRIPTIONS!K55</f>
        <v>M</v>
      </c>
      <c r="J72" s="14">
        <f t="shared" si="0"/>
        <v>10</v>
      </c>
      <c r="K72" s="13" t="str">
        <f t="shared" si="1"/>
        <v>J</v>
      </c>
      <c r="L72" s="65">
        <v>8.2048611111111114E-2</v>
      </c>
      <c r="M72" s="66">
        <f t="shared" si="2"/>
        <v>4.7326388888888848E-2</v>
      </c>
      <c r="N72" s="67">
        <f t="shared" si="3"/>
        <v>12.677916360968462</v>
      </c>
      <c r="O72" s="68">
        <f t="shared" si="4"/>
        <v>70</v>
      </c>
      <c r="P72" s="69">
        <f t="shared" si="5"/>
        <v>12.677916360968462</v>
      </c>
      <c r="Q72" s="68">
        <f t="shared" si="6"/>
        <v>18</v>
      </c>
      <c r="S72" s="61">
        <f t="shared" si="7"/>
        <v>12.677916360968462</v>
      </c>
      <c r="T72" s="62">
        <f t="shared" si="8"/>
        <v>9</v>
      </c>
      <c r="U72" t="str">
        <f t="shared" si="9"/>
        <v/>
      </c>
      <c r="V72" s="62" t="str">
        <f t="shared" si="10"/>
        <v/>
      </c>
      <c r="W72" s="63" t="str">
        <f t="shared" si="11"/>
        <v/>
      </c>
      <c r="X72" s="62" t="str">
        <f t="shared" si="12"/>
        <v/>
      </c>
      <c r="Y72" t="str">
        <f t="shared" si="13"/>
        <v/>
      </c>
      <c r="Z72" s="62" t="str">
        <f t="shared" si="14"/>
        <v/>
      </c>
      <c r="AA72" s="63" t="str">
        <f t="shared" si="15"/>
        <v/>
      </c>
      <c r="AB72" s="62" t="str">
        <f t="shared" si="16"/>
        <v/>
      </c>
      <c r="AC72" s="63" t="str">
        <f t="shared" si="17"/>
        <v/>
      </c>
      <c r="AD72" s="62" t="str">
        <f t="shared" si="18"/>
        <v/>
      </c>
      <c r="AE72" s="63" t="str">
        <f t="shared" si="19"/>
        <v/>
      </c>
      <c r="AF72" s="62" t="str">
        <f t="shared" si="20"/>
        <v/>
      </c>
      <c r="AG72" s="63" t="str">
        <f t="shared" si="21"/>
        <v/>
      </c>
      <c r="AH72" s="62" t="str">
        <f t="shared" si="22"/>
        <v/>
      </c>
      <c r="AI72" s="63" t="str">
        <f t="shared" si="23"/>
        <v/>
      </c>
      <c r="AJ72" s="62" t="str">
        <f t="shared" si="25"/>
        <v/>
      </c>
    </row>
    <row r="73" spans="1:36" ht="24.95" customHeight="1">
      <c r="A73" s="7">
        <v>3</v>
      </c>
      <c r="B73" s="54">
        <v>0.60625000000000007</v>
      </c>
      <c r="C73" s="55" t="str">
        <f>INSCRIPTIONS!E5</f>
        <v>DEMAGNY</v>
      </c>
      <c r="D73" s="55" t="str">
        <f>INSCRIPTIONS!F5</f>
        <v>Nicolas</v>
      </c>
      <c r="E73" s="55" t="str">
        <f>INSCRIPTIONS!G5</f>
        <v>Roue Sportive MEXIMIEUX</v>
      </c>
      <c r="F73" s="55" t="str">
        <f>INSCRIPTIONS!H5</f>
        <v>FSGT</v>
      </c>
      <c r="G73" s="55" t="str">
        <f>INSCRIPTIONS!I5</f>
        <v>01</v>
      </c>
      <c r="H73" s="55">
        <f>INSCRIPTIONS!J5</f>
        <v>1986</v>
      </c>
      <c r="I73" s="55" t="str">
        <f>INSCRIPTIONS!K5</f>
        <v>M</v>
      </c>
      <c r="J73" s="14">
        <f t="shared" si="0"/>
        <v>35</v>
      </c>
      <c r="K73" s="13" t="str">
        <f t="shared" si="1"/>
        <v>D</v>
      </c>
      <c r="L73" s="65">
        <v>0</v>
      </c>
      <c r="M73" s="66" t="str">
        <f t="shared" si="2"/>
        <v/>
      </c>
      <c r="N73" s="67" t="str">
        <f t="shared" si="3"/>
        <v/>
      </c>
      <c r="O73" s="68" t="str">
        <f t="shared" si="4"/>
        <v/>
      </c>
      <c r="P73" s="69" t="str">
        <f t="shared" si="5"/>
        <v/>
      </c>
      <c r="Q73" s="68" t="str">
        <f t="shared" si="6"/>
        <v/>
      </c>
      <c r="S73" s="61" t="str">
        <f t="shared" si="7"/>
        <v/>
      </c>
      <c r="T73" s="62" t="str">
        <f t="shared" si="8"/>
        <v/>
      </c>
      <c r="U73" t="str">
        <f t="shared" si="9"/>
        <v/>
      </c>
      <c r="V73" s="62" t="str">
        <f t="shared" si="10"/>
        <v/>
      </c>
      <c r="W73" s="63" t="str">
        <f t="shared" si="11"/>
        <v/>
      </c>
      <c r="X73" s="62" t="str">
        <f t="shared" si="12"/>
        <v/>
      </c>
      <c r="Y73" t="str">
        <f t="shared" si="13"/>
        <v/>
      </c>
      <c r="Z73" s="62" t="str">
        <f t="shared" si="14"/>
        <v/>
      </c>
      <c r="AA73" s="63" t="str">
        <f t="shared" si="15"/>
        <v/>
      </c>
      <c r="AB73" s="62" t="str">
        <f t="shared" si="16"/>
        <v/>
      </c>
      <c r="AC73" s="63" t="str">
        <f t="shared" si="17"/>
        <v/>
      </c>
      <c r="AD73" s="62" t="str">
        <f t="shared" si="18"/>
        <v/>
      </c>
      <c r="AE73" s="63" t="str">
        <f t="shared" si="19"/>
        <v/>
      </c>
      <c r="AF73" s="62" t="str">
        <f t="shared" si="20"/>
        <v/>
      </c>
      <c r="AG73" s="63" t="str">
        <f t="shared" si="21"/>
        <v/>
      </c>
      <c r="AH73" s="62" t="str">
        <f t="shared" si="22"/>
        <v/>
      </c>
      <c r="AI73" s="63" t="str">
        <f t="shared" si="23"/>
        <v/>
      </c>
      <c r="AJ73" s="62" t="str">
        <f t="shared" si="25"/>
        <v/>
      </c>
    </row>
    <row r="74" spans="1:36" ht="24.95" customHeight="1">
      <c r="A74" s="7">
        <v>7</v>
      </c>
      <c r="B74" s="54">
        <v>0.60902777777777783</v>
      </c>
      <c r="C74" s="55" t="str">
        <f>INSCRIPTIONS!E9</f>
        <v>BUISSON</v>
      </c>
      <c r="D74" s="55" t="str">
        <f>INSCRIPTIONS!F9</f>
        <v>Hugo</v>
      </c>
      <c r="E74" s="55" t="str">
        <f>INSCRIPTIONS!G9</f>
        <v>Ecole des Grimpeurs</v>
      </c>
      <c r="F74" s="55" t="str">
        <f>INSCRIPTIONS!H9</f>
        <v>FFC</v>
      </c>
      <c r="G74" s="55" t="str">
        <f>INSCRIPTIONS!I9</f>
        <v>38</v>
      </c>
      <c r="H74" s="55">
        <f>INSCRIPTIONS!J9</f>
        <v>2000</v>
      </c>
      <c r="I74" s="55" t="str">
        <f>INSCRIPTIONS!K9</f>
        <v>M</v>
      </c>
      <c r="J74" s="14">
        <f t="shared" si="0"/>
        <v>21</v>
      </c>
      <c r="K74" s="13" t="str">
        <f t="shared" si="1"/>
        <v>D</v>
      </c>
      <c r="L74" s="65">
        <v>0</v>
      </c>
      <c r="M74" s="66" t="str">
        <f t="shared" si="2"/>
        <v/>
      </c>
      <c r="N74" s="67" t="str">
        <f t="shared" si="3"/>
        <v/>
      </c>
      <c r="O74" s="68" t="str">
        <f t="shared" si="4"/>
        <v/>
      </c>
      <c r="P74" s="69" t="str">
        <f t="shared" si="5"/>
        <v/>
      </c>
      <c r="Q74" s="68" t="str">
        <f t="shared" si="6"/>
        <v/>
      </c>
      <c r="S74" s="61" t="str">
        <f t="shared" si="7"/>
        <v/>
      </c>
      <c r="T74" s="62" t="str">
        <f t="shared" si="8"/>
        <v/>
      </c>
      <c r="U74" t="str">
        <f t="shared" si="9"/>
        <v/>
      </c>
      <c r="V74" s="62" t="str">
        <f t="shared" si="10"/>
        <v/>
      </c>
      <c r="W74" s="63" t="str">
        <f t="shared" si="11"/>
        <v/>
      </c>
      <c r="X74" s="62" t="str">
        <f t="shared" si="12"/>
        <v/>
      </c>
      <c r="Y74" t="str">
        <f t="shared" si="13"/>
        <v/>
      </c>
      <c r="Z74" s="62" t="str">
        <f t="shared" si="14"/>
        <v/>
      </c>
      <c r="AA74" s="63" t="str">
        <f t="shared" si="15"/>
        <v/>
      </c>
      <c r="AB74" s="62" t="str">
        <f t="shared" si="16"/>
        <v/>
      </c>
      <c r="AC74" s="63" t="str">
        <f t="shared" si="17"/>
        <v/>
      </c>
      <c r="AD74" s="62" t="str">
        <f t="shared" si="18"/>
        <v/>
      </c>
      <c r="AE74" s="63" t="str">
        <f t="shared" si="19"/>
        <v/>
      </c>
      <c r="AF74" s="62" t="str">
        <f t="shared" si="20"/>
        <v/>
      </c>
      <c r="AG74" s="63" t="str">
        <f t="shared" si="21"/>
        <v/>
      </c>
      <c r="AH74" s="62" t="str">
        <f t="shared" si="22"/>
        <v/>
      </c>
      <c r="AI74" s="63" t="str">
        <f t="shared" si="23"/>
        <v/>
      </c>
      <c r="AJ74" s="62" t="str">
        <f t="shared" si="25"/>
        <v/>
      </c>
    </row>
    <row r="75" spans="1:36" ht="24.95" customHeight="1">
      <c r="A75" s="7">
        <v>18</v>
      </c>
      <c r="B75" s="54">
        <v>0.6166666666666667</v>
      </c>
      <c r="C75" s="55" t="str">
        <f>INSCRIPTIONS!E20</f>
        <v xml:space="preserve">VASQUEZ </v>
      </c>
      <c r="D75" s="55" t="str">
        <f>INSCRIPTIONS!F20</f>
        <v>Thierry</v>
      </c>
      <c r="E75" s="55" t="str">
        <f>INSCRIPTIONS!G20</f>
        <v>UC MONTMEYRAND VALENCE</v>
      </c>
      <c r="F75" s="55" t="str">
        <f>INSCRIPTIONS!H20</f>
        <v>FFC</v>
      </c>
      <c r="G75" s="55" t="str">
        <f>INSCRIPTIONS!I20</f>
        <v>26</v>
      </c>
      <c r="H75" s="55">
        <f>INSCRIPTIONS!J20</f>
        <v>1961</v>
      </c>
      <c r="I75" s="55" t="str">
        <f>INSCRIPTIONS!K20</f>
        <v>M</v>
      </c>
      <c r="J75" s="14">
        <f t="shared" si="0"/>
        <v>60</v>
      </c>
      <c r="K75" s="13" t="str">
        <f t="shared" si="1"/>
        <v>G</v>
      </c>
      <c r="L75" s="65">
        <v>0</v>
      </c>
      <c r="M75" s="66" t="str">
        <f t="shared" si="2"/>
        <v/>
      </c>
      <c r="N75" s="67" t="str">
        <f t="shared" si="3"/>
        <v/>
      </c>
      <c r="O75" s="68" t="str">
        <f t="shared" si="4"/>
        <v/>
      </c>
      <c r="P75" s="69" t="str">
        <f t="shared" si="5"/>
        <v/>
      </c>
      <c r="Q75" s="68" t="str">
        <f t="shared" si="6"/>
        <v/>
      </c>
      <c r="S75" s="61" t="str">
        <f t="shared" si="7"/>
        <v/>
      </c>
      <c r="T75" s="62" t="str">
        <f t="shared" si="8"/>
        <v/>
      </c>
      <c r="U75" t="str">
        <f t="shared" si="9"/>
        <v/>
      </c>
      <c r="V75" s="62" t="str">
        <f t="shared" si="10"/>
        <v/>
      </c>
      <c r="W75" s="63" t="str">
        <f t="shared" si="11"/>
        <v/>
      </c>
      <c r="X75" s="62" t="str">
        <f t="shared" si="12"/>
        <v/>
      </c>
      <c r="Y75" t="str">
        <f t="shared" si="13"/>
        <v/>
      </c>
      <c r="Z75" s="62" t="str">
        <f t="shared" si="14"/>
        <v/>
      </c>
      <c r="AA75" s="63" t="str">
        <f t="shared" si="15"/>
        <v/>
      </c>
      <c r="AB75" s="62" t="str">
        <f t="shared" si="16"/>
        <v/>
      </c>
      <c r="AC75" s="63" t="str">
        <f t="shared" si="17"/>
        <v/>
      </c>
      <c r="AD75" s="62" t="str">
        <f t="shared" si="18"/>
        <v/>
      </c>
      <c r="AE75" s="63" t="str">
        <f t="shared" si="19"/>
        <v/>
      </c>
      <c r="AF75" s="62" t="e">
        <f t="shared" si="20"/>
        <v>#VALUE!</v>
      </c>
      <c r="AG75" s="63" t="str">
        <f t="shared" si="21"/>
        <v/>
      </c>
      <c r="AH75" s="62" t="str">
        <f t="shared" si="22"/>
        <v/>
      </c>
      <c r="AI75" s="63" t="str">
        <f t="shared" si="23"/>
        <v/>
      </c>
      <c r="AJ75" s="62" t="str">
        <f t="shared" si="25"/>
        <v/>
      </c>
    </row>
    <row r="76" spans="1:36" ht="24.95" customHeight="1">
      <c r="A76" s="7">
        <v>38</v>
      </c>
      <c r="B76" s="54">
        <v>0.63055555555555554</v>
      </c>
      <c r="C76" s="55" t="str">
        <f>INSCRIPTIONS!E41</f>
        <v>SIMEONE</v>
      </c>
      <c r="D76" s="55" t="str">
        <f>INSCRIPTIONS!F41</f>
        <v>Franck</v>
      </c>
      <c r="E76" s="55" t="str">
        <f>INSCRIPTIONS!G41</f>
        <v>Licencié indépendant</v>
      </c>
      <c r="F76" s="55" t="str">
        <f>INSCRIPTIONS!H41</f>
        <v>FFC</v>
      </c>
      <c r="G76" s="55">
        <f>INSCRIPTIONS!I41</f>
        <v>69</v>
      </c>
      <c r="H76" s="55">
        <f>INSCRIPTIONS!J41</f>
        <v>1960</v>
      </c>
      <c r="I76" s="55" t="str">
        <f>INSCRIPTIONS!K41</f>
        <v>M</v>
      </c>
      <c r="J76" s="14">
        <f t="shared" si="0"/>
        <v>61</v>
      </c>
      <c r="K76" s="13" t="str">
        <f t="shared" si="1"/>
        <v>G</v>
      </c>
      <c r="L76" s="65">
        <v>0</v>
      </c>
      <c r="M76" s="66" t="str">
        <f t="shared" si="2"/>
        <v/>
      </c>
      <c r="N76" s="67" t="str">
        <f t="shared" si="3"/>
        <v/>
      </c>
      <c r="O76" s="68" t="str">
        <f t="shared" si="4"/>
        <v/>
      </c>
      <c r="P76" s="69" t="str">
        <f t="shared" si="5"/>
        <v/>
      </c>
      <c r="Q76" s="68" t="str">
        <f t="shared" si="6"/>
        <v/>
      </c>
      <c r="S76" s="61" t="str">
        <f t="shared" si="7"/>
        <v/>
      </c>
      <c r="T76" s="62" t="str">
        <f t="shared" si="8"/>
        <v/>
      </c>
      <c r="U76" t="str">
        <f t="shared" si="9"/>
        <v/>
      </c>
      <c r="V76" s="62" t="str">
        <f t="shared" si="10"/>
        <v/>
      </c>
      <c r="W76" s="63" t="str">
        <f t="shared" si="11"/>
        <v/>
      </c>
      <c r="X76" s="62" t="str">
        <f t="shared" si="12"/>
        <v/>
      </c>
      <c r="Y76" t="str">
        <f t="shared" si="13"/>
        <v/>
      </c>
      <c r="Z76" s="62" t="str">
        <f t="shared" si="14"/>
        <v/>
      </c>
      <c r="AA76" s="63" t="str">
        <f t="shared" si="15"/>
        <v/>
      </c>
      <c r="AB76" s="62" t="str">
        <f t="shared" si="16"/>
        <v/>
      </c>
      <c r="AC76" s="63" t="str">
        <f t="shared" si="17"/>
        <v/>
      </c>
      <c r="AD76" s="62" t="str">
        <f t="shared" si="18"/>
        <v/>
      </c>
      <c r="AE76" s="63" t="str">
        <f t="shared" si="19"/>
        <v/>
      </c>
      <c r="AF76" s="62" t="e">
        <f t="shared" si="20"/>
        <v>#VALUE!</v>
      </c>
      <c r="AG76" s="63" t="str">
        <f t="shared" si="21"/>
        <v/>
      </c>
      <c r="AH76" s="62" t="str">
        <f t="shared" si="22"/>
        <v/>
      </c>
      <c r="AI76" s="63" t="str">
        <f t="shared" si="23"/>
        <v/>
      </c>
      <c r="AJ76" s="62" t="str">
        <f t="shared" si="25"/>
        <v/>
      </c>
    </row>
    <row r="77" spans="1:36" ht="24.95" customHeight="1">
      <c r="A77" s="7">
        <v>61</v>
      </c>
      <c r="B77" s="54">
        <v>0.64652777777777781</v>
      </c>
      <c r="C77" s="55" t="str">
        <f>INSCRIPTIONS!E66</f>
        <v>PEIXOTO</v>
      </c>
      <c r="D77" s="55" t="str">
        <f>INSCRIPTIONS!F66</f>
        <v>Julio</v>
      </c>
      <c r="E77" s="55" t="str">
        <f>INSCRIPTIONS!G66</f>
        <v>VC BRIGNAIS</v>
      </c>
      <c r="F77" s="55" t="str">
        <f>INSCRIPTIONS!H66</f>
        <v>FSGT</v>
      </c>
      <c r="G77" s="55" t="str">
        <f>INSCRIPTIONS!I66</f>
        <v>69</v>
      </c>
      <c r="H77" s="55">
        <f>INSCRIPTIONS!J66</f>
        <v>1953</v>
      </c>
      <c r="I77" s="55" t="str">
        <f>INSCRIPTIONS!K66</f>
        <v>M</v>
      </c>
      <c r="J77" s="14">
        <f t="shared" si="0"/>
        <v>68</v>
      </c>
      <c r="K77" s="13" t="str">
        <f t="shared" si="1"/>
        <v>G</v>
      </c>
      <c r="L77" s="65">
        <v>0</v>
      </c>
      <c r="M77" s="66" t="str">
        <f t="shared" si="2"/>
        <v/>
      </c>
      <c r="N77" s="67" t="str">
        <f t="shared" si="3"/>
        <v/>
      </c>
      <c r="O77" s="68" t="str">
        <f t="shared" si="4"/>
        <v/>
      </c>
      <c r="P77" s="69" t="str">
        <f t="shared" si="5"/>
        <v/>
      </c>
      <c r="Q77" s="68" t="str">
        <f t="shared" si="6"/>
        <v/>
      </c>
      <c r="S77" s="61" t="str">
        <f t="shared" si="7"/>
        <v/>
      </c>
      <c r="T77" s="62" t="str">
        <f t="shared" si="8"/>
        <v/>
      </c>
      <c r="U77" t="str">
        <f t="shared" si="9"/>
        <v/>
      </c>
      <c r="V77" s="62" t="str">
        <f t="shared" si="10"/>
        <v/>
      </c>
      <c r="W77" s="63" t="str">
        <f t="shared" si="11"/>
        <v/>
      </c>
      <c r="X77" s="62" t="str">
        <f t="shared" si="12"/>
        <v/>
      </c>
      <c r="Y77" t="str">
        <f t="shared" si="13"/>
        <v/>
      </c>
      <c r="Z77" s="62" t="str">
        <f t="shared" si="14"/>
        <v/>
      </c>
      <c r="AA77" s="63" t="str">
        <f t="shared" si="15"/>
        <v/>
      </c>
      <c r="AB77" s="62" t="str">
        <f t="shared" si="16"/>
        <v/>
      </c>
      <c r="AC77" s="63" t="str">
        <f t="shared" si="17"/>
        <v/>
      </c>
      <c r="AD77" s="62" t="str">
        <f t="shared" si="18"/>
        <v/>
      </c>
      <c r="AE77" s="63" t="str">
        <f t="shared" si="19"/>
        <v/>
      </c>
      <c r="AF77" s="62" t="e">
        <f t="shared" si="20"/>
        <v>#VALUE!</v>
      </c>
      <c r="AG77" s="63" t="str">
        <f t="shared" si="21"/>
        <v/>
      </c>
      <c r="AH77" s="62" t="str">
        <f t="shared" si="22"/>
        <v/>
      </c>
      <c r="AI77" s="63" t="str">
        <f t="shared" si="23"/>
        <v/>
      </c>
      <c r="AJ77" s="62" t="str">
        <f t="shared" si="25"/>
        <v/>
      </c>
    </row>
    <row r="78" spans="1:36" ht="24.95" customHeight="1">
      <c r="A78" s="7">
        <v>76</v>
      </c>
      <c r="B78" s="54">
        <v>0.65694444444444444</v>
      </c>
      <c r="C78" s="55">
        <f>INSCRIPTIONS!E82</f>
        <v>0</v>
      </c>
      <c r="D78" s="55">
        <f>INSCRIPTIONS!F82</f>
        <v>0</v>
      </c>
      <c r="E78" s="55">
        <f>INSCRIPTIONS!G82</f>
        <v>0</v>
      </c>
      <c r="F78" s="55">
        <f>INSCRIPTIONS!H82</f>
        <v>0</v>
      </c>
      <c r="G78" s="55">
        <f>INSCRIPTIONS!I82</f>
        <v>0</v>
      </c>
      <c r="H78" s="55">
        <f>INSCRIPTIONS!J82</f>
        <v>0</v>
      </c>
      <c r="I78" s="55">
        <f>INSCRIPTIONS!K82</f>
        <v>0</v>
      </c>
      <c r="J78" s="14" t="str">
        <f t="shared" si="0"/>
        <v/>
      </c>
      <c r="K78" s="13" t="str">
        <f t="shared" si="1"/>
        <v>H</v>
      </c>
      <c r="L78" s="65"/>
      <c r="M78" s="66" t="str">
        <f t="shared" si="2"/>
        <v/>
      </c>
      <c r="N78" s="67" t="str">
        <f t="shared" si="3"/>
        <v/>
      </c>
      <c r="O78" s="68" t="str">
        <f t="shared" si="4"/>
        <v/>
      </c>
      <c r="P78" s="69" t="str">
        <f t="shared" si="5"/>
        <v/>
      </c>
      <c r="Q78" s="68" t="str">
        <f t="shared" si="6"/>
        <v/>
      </c>
      <c r="S78" s="61" t="str">
        <f t="shared" si="7"/>
        <v/>
      </c>
      <c r="T78" s="62" t="str">
        <f t="shared" si="8"/>
        <v/>
      </c>
      <c r="U78" t="str">
        <f t="shared" si="9"/>
        <v/>
      </c>
      <c r="V78" s="62" t="str">
        <f t="shared" si="10"/>
        <v/>
      </c>
      <c r="W78" s="63" t="str">
        <f t="shared" si="11"/>
        <v/>
      </c>
      <c r="X78" s="62" t="str">
        <f t="shared" si="12"/>
        <v/>
      </c>
      <c r="Y78" t="str">
        <f t="shared" si="13"/>
        <v/>
      </c>
      <c r="Z78" s="62" t="str">
        <f t="shared" si="14"/>
        <v/>
      </c>
      <c r="AA78" s="63" t="str">
        <f t="shared" si="15"/>
        <v/>
      </c>
      <c r="AB78" s="62" t="str">
        <f t="shared" si="16"/>
        <v/>
      </c>
      <c r="AC78" s="63" t="str">
        <f t="shared" si="17"/>
        <v/>
      </c>
      <c r="AD78" s="62" t="str">
        <f t="shared" si="18"/>
        <v/>
      </c>
      <c r="AE78" s="63" t="str">
        <f t="shared" si="19"/>
        <v/>
      </c>
      <c r="AF78" s="62" t="str">
        <f t="shared" si="20"/>
        <v/>
      </c>
      <c r="AG78" s="63" t="str">
        <f t="shared" si="21"/>
        <v/>
      </c>
      <c r="AH78" s="62" t="str">
        <f t="shared" si="22"/>
        <v/>
      </c>
      <c r="AI78" s="63" t="str">
        <f t="shared" si="23"/>
        <v/>
      </c>
      <c r="AJ78" s="62" t="str">
        <f t="shared" si="25"/>
        <v/>
      </c>
    </row>
    <row r="79" spans="1:36" ht="24.95" customHeight="1">
      <c r="A79" s="7">
        <v>77</v>
      </c>
      <c r="B79" s="54">
        <v>0.65763888888888888</v>
      </c>
      <c r="C79" s="55">
        <f>INSCRIPTIONS!E83</f>
        <v>0</v>
      </c>
      <c r="D79" s="55">
        <f>INSCRIPTIONS!F83</f>
        <v>0</v>
      </c>
      <c r="E79" s="55">
        <f>INSCRIPTIONS!G83</f>
        <v>0</v>
      </c>
      <c r="F79" s="55">
        <f>INSCRIPTIONS!H83</f>
        <v>0</v>
      </c>
      <c r="G79" s="55">
        <f>INSCRIPTIONS!I83</f>
        <v>0</v>
      </c>
      <c r="H79" s="55">
        <f>INSCRIPTIONS!J83</f>
        <v>0</v>
      </c>
      <c r="I79" s="55">
        <f>INSCRIPTIONS!K83</f>
        <v>0</v>
      </c>
      <c r="J79" s="14" t="str">
        <f t="shared" si="0"/>
        <v/>
      </c>
      <c r="K79" s="13" t="str">
        <f t="shared" si="1"/>
        <v>H</v>
      </c>
      <c r="L79" s="65"/>
      <c r="M79" s="66" t="str">
        <f t="shared" si="2"/>
        <v/>
      </c>
      <c r="N79" s="67" t="str">
        <f t="shared" si="3"/>
        <v/>
      </c>
      <c r="O79" s="68" t="str">
        <f t="shared" si="4"/>
        <v/>
      </c>
      <c r="P79" s="69" t="str">
        <f t="shared" si="5"/>
        <v/>
      </c>
      <c r="Q79" s="68" t="str">
        <f t="shared" si="6"/>
        <v/>
      </c>
      <c r="S79" s="61" t="str">
        <f t="shared" si="7"/>
        <v/>
      </c>
      <c r="T79" s="62" t="str">
        <f t="shared" si="8"/>
        <v/>
      </c>
      <c r="U79" t="str">
        <f t="shared" si="9"/>
        <v/>
      </c>
      <c r="V79" s="62" t="str">
        <f t="shared" si="10"/>
        <v/>
      </c>
      <c r="W79" s="63" t="str">
        <f t="shared" si="11"/>
        <v/>
      </c>
      <c r="X79" s="62" t="str">
        <f t="shared" si="12"/>
        <v/>
      </c>
      <c r="Y79" t="str">
        <f t="shared" si="13"/>
        <v/>
      </c>
      <c r="Z79" s="62" t="str">
        <f t="shared" si="14"/>
        <v/>
      </c>
      <c r="AA79" s="63" t="str">
        <f t="shared" si="15"/>
        <v/>
      </c>
      <c r="AB79" s="62" t="str">
        <f t="shared" si="16"/>
        <v/>
      </c>
      <c r="AC79" s="63" t="str">
        <f t="shared" si="17"/>
        <v/>
      </c>
      <c r="AD79" s="62" t="str">
        <f t="shared" si="18"/>
        <v/>
      </c>
      <c r="AE79" s="63" t="str">
        <f t="shared" si="19"/>
        <v/>
      </c>
      <c r="AF79" s="62" t="str">
        <f t="shared" si="20"/>
        <v/>
      </c>
      <c r="AG79" s="63" t="str">
        <f t="shared" si="21"/>
        <v/>
      </c>
      <c r="AH79" s="62" t="str">
        <f t="shared" si="22"/>
        <v/>
      </c>
      <c r="AI79" s="63" t="str">
        <f t="shared" si="23"/>
        <v/>
      </c>
      <c r="AJ79" s="62" t="str">
        <f t="shared" si="25"/>
        <v/>
      </c>
    </row>
    <row r="80" spans="1:36" ht="24.95" customHeight="1">
      <c r="A80" s="7">
        <v>78</v>
      </c>
      <c r="B80" s="54">
        <v>0.65833333333333333</v>
      </c>
      <c r="C80" s="55">
        <f>INSCRIPTIONS!E84</f>
        <v>0</v>
      </c>
      <c r="D80" s="55">
        <f>INSCRIPTIONS!F84</f>
        <v>0</v>
      </c>
      <c r="E80" s="55">
        <f>INSCRIPTIONS!G84</f>
        <v>0</v>
      </c>
      <c r="F80" s="55">
        <f>INSCRIPTIONS!H84</f>
        <v>0</v>
      </c>
      <c r="G80" s="55">
        <f>INSCRIPTIONS!I84</f>
        <v>0</v>
      </c>
      <c r="H80" s="55">
        <f>INSCRIPTIONS!J84</f>
        <v>0</v>
      </c>
      <c r="I80" s="55">
        <f>INSCRIPTIONS!K84</f>
        <v>0</v>
      </c>
      <c r="J80" s="14" t="str">
        <f t="shared" si="0"/>
        <v/>
      </c>
      <c r="K80" s="13" t="str">
        <f t="shared" si="1"/>
        <v>H</v>
      </c>
      <c r="L80" s="65"/>
      <c r="M80" s="66" t="str">
        <f t="shared" si="2"/>
        <v/>
      </c>
      <c r="N80" s="67" t="str">
        <f t="shared" si="3"/>
        <v/>
      </c>
      <c r="O80" s="68" t="str">
        <f t="shared" si="4"/>
        <v/>
      </c>
      <c r="P80" s="69" t="str">
        <f t="shared" si="5"/>
        <v/>
      </c>
      <c r="Q80" s="68" t="str">
        <f t="shared" si="6"/>
        <v/>
      </c>
      <c r="S80" s="61" t="str">
        <f t="shared" si="7"/>
        <v/>
      </c>
      <c r="T80" s="62" t="str">
        <f t="shared" si="8"/>
        <v/>
      </c>
      <c r="U80" t="str">
        <f t="shared" si="9"/>
        <v/>
      </c>
      <c r="V80" s="62" t="str">
        <f t="shared" si="10"/>
        <v/>
      </c>
      <c r="W80" s="63" t="str">
        <f t="shared" si="11"/>
        <v/>
      </c>
      <c r="X80" s="62" t="str">
        <f t="shared" si="12"/>
        <v/>
      </c>
      <c r="Y80" t="str">
        <f t="shared" si="13"/>
        <v/>
      </c>
      <c r="Z80" s="62" t="str">
        <f t="shared" si="14"/>
        <v/>
      </c>
      <c r="AA80" s="63" t="str">
        <f t="shared" si="15"/>
        <v/>
      </c>
      <c r="AB80" s="62" t="str">
        <f t="shared" si="16"/>
        <v/>
      </c>
      <c r="AC80" s="63" t="str">
        <f t="shared" si="17"/>
        <v/>
      </c>
      <c r="AD80" s="62" t="str">
        <f t="shared" si="18"/>
        <v/>
      </c>
      <c r="AE80" s="63" t="str">
        <f t="shared" si="19"/>
        <v/>
      </c>
      <c r="AF80" s="62" t="str">
        <f t="shared" si="20"/>
        <v/>
      </c>
      <c r="AG80" s="63" t="str">
        <f t="shared" si="21"/>
        <v/>
      </c>
      <c r="AH80" s="62" t="str">
        <f t="shared" si="22"/>
        <v/>
      </c>
      <c r="AI80" s="63" t="str">
        <f t="shared" si="23"/>
        <v/>
      </c>
      <c r="AJ80" s="62" t="str">
        <f t="shared" si="25"/>
        <v/>
      </c>
    </row>
    <row r="81" spans="1:36" ht="24.95" customHeight="1">
      <c r="A81" s="7">
        <v>79</v>
      </c>
      <c r="B81" s="54">
        <v>0.65902777777777777</v>
      </c>
      <c r="C81" s="55">
        <f>INSCRIPTIONS!E85</f>
        <v>0</v>
      </c>
      <c r="D81" s="55">
        <f>INSCRIPTIONS!F85</f>
        <v>0</v>
      </c>
      <c r="E81" s="55">
        <f>INSCRIPTIONS!G85</f>
        <v>0</v>
      </c>
      <c r="F81" s="55">
        <f>INSCRIPTIONS!H85</f>
        <v>0</v>
      </c>
      <c r="G81" s="55">
        <f>INSCRIPTIONS!I85</f>
        <v>0</v>
      </c>
      <c r="H81" s="55">
        <f>INSCRIPTIONS!J85</f>
        <v>0</v>
      </c>
      <c r="I81" s="55">
        <f>INSCRIPTIONS!K85</f>
        <v>0</v>
      </c>
      <c r="J81" s="14" t="str">
        <f t="shared" si="0"/>
        <v/>
      </c>
      <c r="K81" s="13" t="str">
        <f t="shared" si="1"/>
        <v>H</v>
      </c>
      <c r="L81" s="65"/>
      <c r="M81" s="66" t="str">
        <f t="shared" si="2"/>
        <v/>
      </c>
      <c r="N81" s="67" t="str">
        <f t="shared" si="3"/>
        <v/>
      </c>
      <c r="O81" s="68" t="str">
        <f t="shared" si="4"/>
        <v/>
      </c>
      <c r="P81" s="69" t="str">
        <f t="shared" si="5"/>
        <v/>
      </c>
      <c r="Q81" s="68" t="str">
        <f t="shared" si="6"/>
        <v/>
      </c>
      <c r="S81" s="61" t="str">
        <f t="shared" si="7"/>
        <v/>
      </c>
      <c r="T81" s="62" t="str">
        <f t="shared" si="8"/>
        <v/>
      </c>
      <c r="U81" t="str">
        <f t="shared" si="9"/>
        <v/>
      </c>
      <c r="V81" s="62" t="str">
        <f t="shared" si="10"/>
        <v/>
      </c>
      <c r="W81" s="63" t="str">
        <f t="shared" si="11"/>
        <v/>
      </c>
      <c r="X81" s="62" t="str">
        <f t="shared" si="12"/>
        <v/>
      </c>
      <c r="Y81" t="str">
        <f t="shared" si="13"/>
        <v/>
      </c>
      <c r="Z81" s="62" t="str">
        <f t="shared" si="14"/>
        <v/>
      </c>
      <c r="AA81" s="63" t="str">
        <f t="shared" si="15"/>
        <v/>
      </c>
      <c r="AB81" s="62" t="str">
        <f t="shared" si="16"/>
        <v/>
      </c>
      <c r="AC81" s="63" t="str">
        <f t="shared" si="17"/>
        <v/>
      </c>
      <c r="AD81" s="62" t="str">
        <f t="shared" si="18"/>
        <v/>
      </c>
      <c r="AE81" s="63" t="str">
        <f t="shared" si="19"/>
        <v/>
      </c>
      <c r="AF81" s="62" t="str">
        <f t="shared" si="20"/>
        <v/>
      </c>
      <c r="AG81" s="63" t="str">
        <f t="shared" si="21"/>
        <v/>
      </c>
      <c r="AH81" s="62" t="str">
        <f t="shared" si="22"/>
        <v/>
      </c>
      <c r="AI81" s="63" t="str">
        <f t="shared" si="23"/>
        <v/>
      </c>
      <c r="AJ81" s="62" t="str">
        <f t="shared" si="25"/>
        <v/>
      </c>
    </row>
    <row r="82" spans="1:36" ht="24.95" customHeight="1">
      <c r="A82" s="7">
        <v>80</v>
      </c>
      <c r="B82" s="54">
        <v>0.65972222222222221</v>
      </c>
      <c r="C82" s="55">
        <f>INSCRIPTIONS!E86</f>
        <v>0</v>
      </c>
      <c r="D82" s="55">
        <f>INSCRIPTIONS!F86</f>
        <v>0</v>
      </c>
      <c r="E82" s="55">
        <f>INSCRIPTIONS!G86</f>
        <v>0</v>
      </c>
      <c r="F82" s="55">
        <f>INSCRIPTIONS!H86</f>
        <v>0</v>
      </c>
      <c r="G82" s="55">
        <f>INSCRIPTIONS!I86</f>
        <v>0</v>
      </c>
      <c r="H82" s="55">
        <f>INSCRIPTIONS!J86</f>
        <v>0</v>
      </c>
      <c r="I82" s="55">
        <f>INSCRIPTIONS!K86</f>
        <v>0</v>
      </c>
      <c r="J82" s="14" t="str">
        <f t="shared" si="0"/>
        <v/>
      </c>
      <c r="K82" s="13" t="str">
        <f t="shared" si="1"/>
        <v>H</v>
      </c>
      <c r="L82" s="65"/>
      <c r="M82" s="66" t="str">
        <f t="shared" si="2"/>
        <v/>
      </c>
      <c r="N82" s="67" t="str">
        <f t="shared" si="3"/>
        <v/>
      </c>
      <c r="O82" s="68" t="str">
        <f t="shared" si="4"/>
        <v/>
      </c>
      <c r="P82" s="69" t="str">
        <f t="shared" si="5"/>
        <v/>
      </c>
      <c r="Q82" s="68" t="str">
        <f t="shared" si="6"/>
        <v/>
      </c>
      <c r="S82" s="61" t="str">
        <f t="shared" si="7"/>
        <v/>
      </c>
      <c r="T82" s="62" t="str">
        <f t="shared" si="8"/>
        <v/>
      </c>
      <c r="U82" t="str">
        <f t="shared" si="9"/>
        <v/>
      </c>
      <c r="V82" s="62" t="str">
        <f t="shared" si="10"/>
        <v/>
      </c>
      <c r="W82" s="63" t="str">
        <f t="shared" si="11"/>
        <v/>
      </c>
      <c r="X82" s="62" t="str">
        <f t="shared" si="12"/>
        <v/>
      </c>
      <c r="Y82" t="str">
        <f t="shared" si="13"/>
        <v/>
      </c>
      <c r="Z82" s="62" t="str">
        <f t="shared" si="14"/>
        <v/>
      </c>
      <c r="AA82" s="63" t="str">
        <f t="shared" si="15"/>
        <v/>
      </c>
      <c r="AB82" s="62" t="str">
        <f t="shared" si="16"/>
        <v/>
      </c>
      <c r="AC82" s="63" t="str">
        <f t="shared" si="17"/>
        <v/>
      </c>
      <c r="AD82" s="62" t="str">
        <f t="shared" si="18"/>
        <v/>
      </c>
      <c r="AE82" s="63" t="str">
        <f t="shared" si="19"/>
        <v/>
      </c>
      <c r="AF82" s="62" t="str">
        <f t="shared" si="20"/>
        <v/>
      </c>
      <c r="AG82" s="63" t="str">
        <f t="shared" si="21"/>
        <v/>
      </c>
      <c r="AH82" s="62" t="str">
        <f t="shared" si="22"/>
        <v/>
      </c>
      <c r="AI82" s="63" t="str">
        <f t="shared" si="23"/>
        <v/>
      </c>
      <c r="AJ82" s="62" t="str">
        <f t="shared" si="25"/>
        <v/>
      </c>
    </row>
    <row r="83" spans="1:36" ht="24.95" customHeight="1">
      <c r="A83" s="7">
        <v>81</v>
      </c>
      <c r="B83" s="54">
        <v>0.66041666666666665</v>
      </c>
      <c r="C83" s="55">
        <f>INSCRIPTIONS!E87</f>
        <v>0</v>
      </c>
      <c r="D83" s="55">
        <f>INSCRIPTIONS!F87</f>
        <v>0</v>
      </c>
      <c r="E83" s="55">
        <f>INSCRIPTIONS!G87</f>
        <v>0</v>
      </c>
      <c r="F83" s="55">
        <f>INSCRIPTIONS!H87</f>
        <v>0</v>
      </c>
      <c r="G83" s="55">
        <f>INSCRIPTIONS!I87</f>
        <v>0</v>
      </c>
      <c r="H83" s="55">
        <f>INSCRIPTIONS!J87</f>
        <v>0</v>
      </c>
      <c r="I83" s="55">
        <f>INSCRIPTIONS!K87</f>
        <v>0</v>
      </c>
      <c r="J83" s="14" t="str">
        <f t="shared" si="0"/>
        <v/>
      </c>
      <c r="K83" s="13" t="str">
        <f t="shared" si="1"/>
        <v>H</v>
      </c>
      <c r="L83" s="65"/>
      <c r="M83" s="66" t="str">
        <f t="shared" si="2"/>
        <v/>
      </c>
      <c r="N83" s="67" t="str">
        <f t="shared" si="3"/>
        <v/>
      </c>
      <c r="O83" s="68" t="str">
        <f t="shared" si="4"/>
        <v/>
      </c>
      <c r="P83" s="69" t="str">
        <f t="shared" si="5"/>
        <v/>
      </c>
      <c r="Q83" s="68" t="str">
        <f t="shared" si="6"/>
        <v/>
      </c>
      <c r="S83" s="61" t="str">
        <f t="shared" si="7"/>
        <v/>
      </c>
      <c r="T83" s="62" t="str">
        <f t="shared" si="8"/>
        <v/>
      </c>
      <c r="U83" t="str">
        <f t="shared" si="9"/>
        <v/>
      </c>
      <c r="V83" s="62" t="str">
        <f t="shared" si="10"/>
        <v/>
      </c>
      <c r="W83" s="63" t="str">
        <f t="shared" si="11"/>
        <v/>
      </c>
      <c r="X83" s="62" t="str">
        <f t="shared" si="12"/>
        <v/>
      </c>
      <c r="Y83" t="str">
        <f t="shared" si="13"/>
        <v/>
      </c>
      <c r="Z83" s="62" t="str">
        <f t="shared" si="14"/>
        <v/>
      </c>
      <c r="AA83" s="63" t="str">
        <f t="shared" si="15"/>
        <v/>
      </c>
      <c r="AB83" s="62" t="str">
        <f t="shared" si="16"/>
        <v/>
      </c>
      <c r="AC83" s="63" t="str">
        <f t="shared" si="17"/>
        <v/>
      </c>
      <c r="AD83" s="62" t="str">
        <f t="shared" si="18"/>
        <v/>
      </c>
      <c r="AE83" s="63" t="str">
        <f t="shared" si="19"/>
        <v/>
      </c>
      <c r="AF83" s="62" t="str">
        <f t="shared" si="20"/>
        <v/>
      </c>
      <c r="AG83" s="63" t="str">
        <f t="shared" si="21"/>
        <v/>
      </c>
      <c r="AH83" s="62" t="str">
        <f t="shared" si="22"/>
        <v/>
      </c>
      <c r="AI83" s="63" t="str">
        <f t="shared" si="23"/>
        <v/>
      </c>
      <c r="AJ83" s="62" t="str">
        <f t="shared" si="25"/>
        <v/>
      </c>
    </row>
    <row r="84" spans="1:36" ht="24.95" customHeight="1">
      <c r="A84" s="7">
        <v>82</v>
      </c>
      <c r="B84" s="54">
        <v>0.66111111111111109</v>
      </c>
      <c r="C84" s="55">
        <f>INSCRIPTIONS!E89</f>
        <v>0</v>
      </c>
      <c r="D84" s="55">
        <f>INSCRIPTIONS!F89</f>
        <v>0</v>
      </c>
      <c r="E84" s="55">
        <f>INSCRIPTIONS!G89</f>
        <v>0</v>
      </c>
      <c r="F84" s="55">
        <f>INSCRIPTIONS!H89</f>
        <v>0</v>
      </c>
      <c r="G84" s="55">
        <f>INSCRIPTIONS!I89</f>
        <v>0</v>
      </c>
      <c r="H84" s="55">
        <f>INSCRIPTIONS!J89</f>
        <v>0</v>
      </c>
      <c r="I84" s="55">
        <f>INSCRIPTIONS!K89</f>
        <v>0</v>
      </c>
      <c r="J84" s="14" t="str">
        <f t="shared" si="0"/>
        <v/>
      </c>
      <c r="K84" s="13" t="str">
        <f t="shared" si="1"/>
        <v>H</v>
      </c>
      <c r="L84" s="65"/>
      <c r="M84" s="66" t="str">
        <f t="shared" si="2"/>
        <v/>
      </c>
      <c r="N84" s="67" t="str">
        <f t="shared" si="3"/>
        <v/>
      </c>
      <c r="O84" s="68" t="str">
        <f t="shared" si="4"/>
        <v/>
      </c>
      <c r="P84" s="69" t="str">
        <f t="shared" si="5"/>
        <v/>
      </c>
      <c r="Q84" s="68" t="str">
        <f t="shared" si="6"/>
        <v/>
      </c>
      <c r="S84" s="61" t="str">
        <f t="shared" si="7"/>
        <v/>
      </c>
      <c r="T84" s="62" t="str">
        <f t="shared" si="8"/>
        <v/>
      </c>
      <c r="U84" t="str">
        <f t="shared" si="9"/>
        <v/>
      </c>
      <c r="V84" s="62" t="str">
        <f t="shared" si="10"/>
        <v/>
      </c>
      <c r="W84" s="63" t="str">
        <f t="shared" si="11"/>
        <v/>
      </c>
      <c r="X84" s="62" t="str">
        <f t="shared" si="12"/>
        <v/>
      </c>
      <c r="Y84" t="str">
        <f t="shared" si="13"/>
        <v/>
      </c>
      <c r="Z84" s="62" t="str">
        <f t="shared" si="14"/>
        <v/>
      </c>
      <c r="AA84" s="63" t="str">
        <f t="shared" si="15"/>
        <v/>
      </c>
      <c r="AB84" s="62" t="str">
        <f t="shared" si="16"/>
        <v/>
      </c>
      <c r="AC84" s="63" t="str">
        <f t="shared" si="17"/>
        <v/>
      </c>
      <c r="AD84" s="62" t="str">
        <f t="shared" si="18"/>
        <v/>
      </c>
      <c r="AE84" s="63" t="str">
        <f t="shared" si="19"/>
        <v/>
      </c>
      <c r="AF84" s="62" t="str">
        <f t="shared" si="20"/>
        <v/>
      </c>
      <c r="AG84" s="63" t="str">
        <f t="shared" si="21"/>
        <v/>
      </c>
      <c r="AH84" s="62" t="str">
        <f t="shared" si="22"/>
        <v/>
      </c>
      <c r="AI84" s="63" t="str">
        <f t="shared" si="23"/>
        <v/>
      </c>
      <c r="AJ84" s="62" t="str">
        <f t="shared" si="25"/>
        <v/>
      </c>
    </row>
    <row r="85" spans="1:36" ht="24.95" customHeight="1">
      <c r="A85" s="7">
        <v>83</v>
      </c>
      <c r="B85" s="54">
        <v>0.66180555555555554</v>
      </c>
      <c r="C85" s="55">
        <f>INSCRIPTIONS!E90</f>
        <v>0</v>
      </c>
      <c r="D85" s="55">
        <f>INSCRIPTIONS!F90</f>
        <v>0</v>
      </c>
      <c r="E85" s="55">
        <f>INSCRIPTIONS!G90</f>
        <v>0</v>
      </c>
      <c r="F85" s="55">
        <f>INSCRIPTIONS!H90</f>
        <v>0</v>
      </c>
      <c r="G85" s="55">
        <f>INSCRIPTIONS!I90</f>
        <v>0</v>
      </c>
      <c r="H85" s="55">
        <f>INSCRIPTIONS!J90</f>
        <v>0</v>
      </c>
      <c r="I85" s="55">
        <f>INSCRIPTIONS!K90</f>
        <v>0</v>
      </c>
      <c r="J85" s="14" t="str">
        <f t="shared" si="0"/>
        <v/>
      </c>
      <c r="K85" s="13" t="str">
        <f t="shared" si="1"/>
        <v>H</v>
      </c>
      <c r="L85" s="65"/>
      <c r="M85" s="66" t="str">
        <f t="shared" si="2"/>
        <v/>
      </c>
      <c r="N85" s="67" t="str">
        <f t="shared" si="3"/>
        <v/>
      </c>
      <c r="O85" s="68" t="str">
        <f t="shared" si="4"/>
        <v/>
      </c>
      <c r="P85" s="69" t="str">
        <f t="shared" si="5"/>
        <v/>
      </c>
      <c r="Q85" s="68" t="str">
        <f t="shared" si="6"/>
        <v/>
      </c>
      <c r="S85" s="61" t="str">
        <f t="shared" si="7"/>
        <v/>
      </c>
      <c r="T85" s="62" t="str">
        <f t="shared" si="8"/>
        <v/>
      </c>
      <c r="U85" t="str">
        <f t="shared" si="9"/>
        <v/>
      </c>
      <c r="V85" s="62" t="str">
        <f t="shared" si="10"/>
        <v/>
      </c>
      <c r="W85" s="63" t="str">
        <f t="shared" si="11"/>
        <v/>
      </c>
      <c r="X85" s="62" t="str">
        <f t="shared" si="12"/>
        <v/>
      </c>
      <c r="Y85" t="str">
        <f t="shared" si="13"/>
        <v/>
      </c>
      <c r="Z85" s="62" t="str">
        <f t="shared" si="14"/>
        <v/>
      </c>
      <c r="AA85" s="63" t="str">
        <f t="shared" si="15"/>
        <v/>
      </c>
      <c r="AB85" s="62" t="str">
        <f t="shared" si="16"/>
        <v/>
      </c>
      <c r="AC85" s="63" t="str">
        <f t="shared" si="17"/>
        <v/>
      </c>
      <c r="AD85" s="62" t="str">
        <f t="shared" si="18"/>
        <v/>
      </c>
      <c r="AE85" s="63" t="str">
        <f t="shared" si="19"/>
        <v/>
      </c>
      <c r="AF85" s="62" t="str">
        <f t="shared" si="20"/>
        <v/>
      </c>
      <c r="AG85" s="63" t="str">
        <f t="shared" si="21"/>
        <v/>
      </c>
      <c r="AH85" s="62" t="str">
        <f t="shared" si="22"/>
        <v/>
      </c>
      <c r="AI85" s="63" t="str">
        <f t="shared" si="23"/>
        <v/>
      </c>
      <c r="AJ85" s="62" t="str">
        <f t="shared" si="25"/>
        <v/>
      </c>
    </row>
    <row r="86" spans="1:36" ht="24.95" customHeight="1">
      <c r="A86" s="7">
        <v>84</v>
      </c>
      <c r="B86" s="54">
        <v>0.66249999999999998</v>
      </c>
      <c r="C86" s="55">
        <f>INSCRIPTIONS!E91</f>
        <v>0</v>
      </c>
      <c r="D86" s="55">
        <f>INSCRIPTIONS!F91</f>
        <v>0</v>
      </c>
      <c r="E86" s="55">
        <f>INSCRIPTIONS!G91</f>
        <v>0</v>
      </c>
      <c r="F86" s="55">
        <f>INSCRIPTIONS!H91</f>
        <v>0</v>
      </c>
      <c r="G86" s="55">
        <f>INSCRIPTIONS!I91</f>
        <v>0</v>
      </c>
      <c r="H86" s="55">
        <f>INSCRIPTIONS!J91</f>
        <v>0</v>
      </c>
      <c r="I86" s="55">
        <f>INSCRIPTIONS!K91</f>
        <v>0</v>
      </c>
      <c r="J86" s="14" t="str">
        <f t="shared" si="0"/>
        <v/>
      </c>
      <c r="K86" s="13" t="str">
        <f t="shared" si="1"/>
        <v>H</v>
      </c>
      <c r="L86" s="65"/>
      <c r="M86" s="66" t="str">
        <f t="shared" si="2"/>
        <v/>
      </c>
      <c r="N86" s="67" t="str">
        <f t="shared" si="3"/>
        <v/>
      </c>
      <c r="O86" s="68" t="str">
        <f t="shared" si="4"/>
        <v/>
      </c>
      <c r="P86" s="69" t="str">
        <f t="shared" si="5"/>
        <v/>
      </c>
      <c r="Q86" s="68" t="str">
        <f t="shared" si="6"/>
        <v/>
      </c>
      <c r="S86" s="61" t="str">
        <f t="shared" si="7"/>
        <v/>
      </c>
      <c r="T86" s="62" t="str">
        <f t="shared" si="8"/>
        <v/>
      </c>
      <c r="U86" t="str">
        <f t="shared" si="9"/>
        <v/>
      </c>
      <c r="V86" s="62" t="str">
        <f t="shared" si="10"/>
        <v/>
      </c>
      <c r="W86" s="63" t="str">
        <f t="shared" si="11"/>
        <v/>
      </c>
      <c r="X86" s="62" t="str">
        <f t="shared" si="12"/>
        <v/>
      </c>
      <c r="Y86" t="str">
        <f t="shared" si="13"/>
        <v/>
      </c>
      <c r="Z86" s="62" t="str">
        <f t="shared" si="14"/>
        <v/>
      </c>
      <c r="AA86" s="63" t="str">
        <f t="shared" si="15"/>
        <v/>
      </c>
      <c r="AB86" s="62" t="str">
        <f t="shared" si="16"/>
        <v/>
      </c>
      <c r="AC86" s="63" t="str">
        <f t="shared" si="17"/>
        <v/>
      </c>
      <c r="AD86" s="62" t="str">
        <f t="shared" si="18"/>
        <v/>
      </c>
      <c r="AE86" s="63" t="str">
        <f t="shared" si="19"/>
        <v/>
      </c>
      <c r="AF86" s="62" t="str">
        <f t="shared" si="20"/>
        <v/>
      </c>
      <c r="AG86" s="63" t="str">
        <f t="shared" si="21"/>
        <v/>
      </c>
      <c r="AH86" s="62" t="str">
        <f t="shared" si="22"/>
        <v/>
      </c>
      <c r="AI86" s="63" t="str">
        <f t="shared" si="23"/>
        <v/>
      </c>
      <c r="AJ86" s="62" t="str">
        <f t="shared" si="25"/>
        <v/>
      </c>
    </row>
    <row r="87" spans="1:36" ht="24.95" customHeight="1">
      <c r="A87" s="28">
        <v>85</v>
      </c>
      <c r="B87" s="71">
        <v>0.66319444444444442</v>
      </c>
      <c r="C87" s="55">
        <f>INSCRIPTIONS!E92</f>
        <v>0</v>
      </c>
      <c r="D87" s="55">
        <f>INSCRIPTIONS!F92</f>
        <v>0</v>
      </c>
      <c r="E87" s="55">
        <f>INSCRIPTIONS!G92</f>
        <v>0</v>
      </c>
      <c r="F87" s="55">
        <f>INSCRIPTIONS!H92</f>
        <v>0</v>
      </c>
      <c r="G87" s="55">
        <f>INSCRIPTIONS!I92</f>
        <v>0</v>
      </c>
      <c r="H87" s="55">
        <f>INSCRIPTIONS!J92</f>
        <v>0</v>
      </c>
      <c r="I87" s="55">
        <f>INSCRIPTIONS!K92</f>
        <v>0</v>
      </c>
      <c r="J87" s="14" t="str">
        <f t="shared" si="0"/>
        <v/>
      </c>
      <c r="K87" s="13" t="str">
        <f t="shared" si="1"/>
        <v>H</v>
      </c>
      <c r="L87" s="65"/>
      <c r="M87" s="66" t="str">
        <f t="shared" si="2"/>
        <v/>
      </c>
      <c r="N87" s="67" t="str">
        <f t="shared" si="3"/>
        <v/>
      </c>
      <c r="O87" s="68" t="str">
        <f t="shared" si="4"/>
        <v/>
      </c>
      <c r="P87" s="69" t="str">
        <f t="shared" si="5"/>
        <v/>
      </c>
      <c r="Q87" s="68" t="str">
        <f t="shared" si="6"/>
        <v/>
      </c>
      <c r="S87" s="61" t="str">
        <f t="shared" si="7"/>
        <v/>
      </c>
      <c r="T87" s="62" t="str">
        <f t="shared" si="8"/>
        <v/>
      </c>
      <c r="U87" t="str">
        <f t="shared" si="9"/>
        <v/>
      </c>
      <c r="V87" s="62" t="str">
        <f t="shared" si="10"/>
        <v/>
      </c>
      <c r="W87" s="63" t="str">
        <f t="shared" si="11"/>
        <v/>
      </c>
      <c r="X87" s="62" t="str">
        <f t="shared" si="12"/>
        <v/>
      </c>
      <c r="Y87" t="str">
        <f t="shared" si="13"/>
        <v/>
      </c>
      <c r="Z87" s="62" t="str">
        <f t="shared" si="14"/>
        <v/>
      </c>
      <c r="AA87" s="63" t="str">
        <f t="shared" si="15"/>
        <v/>
      </c>
      <c r="AB87" s="62" t="str">
        <f t="shared" si="16"/>
        <v/>
      </c>
      <c r="AC87" s="63" t="str">
        <f t="shared" si="17"/>
        <v/>
      </c>
      <c r="AD87" s="62" t="str">
        <f t="shared" si="18"/>
        <v/>
      </c>
      <c r="AE87" s="63" t="str">
        <f t="shared" si="19"/>
        <v/>
      </c>
      <c r="AF87" s="62" t="str">
        <f t="shared" si="20"/>
        <v/>
      </c>
      <c r="AG87" s="63" t="str">
        <f t="shared" si="21"/>
        <v/>
      </c>
      <c r="AH87" s="62" t="str">
        <f t="shared" si="22"/>
        <v/>
      </c>
      <c r="AI87" s="63" t="str">
        <f t="shared" si="23"/>
        <v/>
      </c>
      <c r="AJ87" s="62" t="str">
        <f t="shared" si="25"/>
        <v/>
      </c>
    </row>
    <row r="88" spans="1:36" ht="24.95" customHeight="1">
      <c r="A88" s="22">
        <v>86</v>
      </c>
      <c r="B88" s="71">
        <v>0.66388888888888886</v>
      </c>
      <c r="C88" s="55">
        <f>INSCRIPTIONS!E93</f>
        <v>0</v>
      </c>
      <c r="D88" s="55">
        <f>INSCRIPTIONS!F93</f>
        <v>0</v>
      </c>
      <c r="E88" s="55">
        <f>INSCRIPTIONS!G93</f>
        <v>0</v>
      </c>
      <c r="F88" s="55">
        <f>INSCRIPTIONS!H93</f>
        <v>0</v>
      </c>
      <c r="G88" s="55">
        <f>INSCRIPTIONS!I93</f>
        <v>0</v>
      </c>
      <c r="H88" s="55">
        <f>INSCRIPTIONS!J93</f>
        <v>0</v>
      </c>
      <c r="I88" s="55">
        <f>INSCRIPTIONS!K93</f>
        <v>0</v>
      </c>
      <c r="J88" s="14" t="str">
        <f t="shared" si="0"/>
        <v/>
      </c>
      <c r="K88" s="13" t="str">
        <f t="shared" si="1"/>
        <v>H</v>
      </c>
      <c r="L88" s="65"/>
      <c r="M88" s="66" t="str">
        <f t="shared" si="2"/>
        <v/>
      </c>
      <c r="N88" s="67" t="str">
        <f t="shared" si="3"/>
        <v/>
      </c>
      <c r="O88" s="68" t="str">
        <f t="shared" si="4"/>
        <v/>
      </c>
      <c r="P88" s="69" t="str">
        <f t="shared" si="5"/>
        <v/>
      </c>
      <c r="Q88" s="68" t="str">
        <f t="shared" si="6"/>
        <v/>
      </c>
      <c r="S88" s="61" t="str">
        <f t="shared" si="7"/>
        <v/>
      </c>
      <c r="T88" s="62" t="str">
        <f t="shared" si="8"/>
        <v/>
      </c>
      <c r="U88" t="str">
        <f t="shared" si="9"/>
        <v/>
      </c>
      <c r="V88" s="62" t="str">
        <f t="shared" si="10"/>
        <v/>
      </c>
      <c r="W88" s="63" t="str">
        <f t="shared" si="11"/>
        <v/>
      </c>
      <c r="X88" s="62" t="str">
        <f t="shared" si="12"/>
        <v/>
      </c>
      <c r="Y88" t="str">
        <f t="shared" si="13"/>
        <v/>
      </c>
      <c r="Z88" s="62" t="str">
        <f t="shared" si="14"/>
        <v/>
      </c>
      <c r="AA88" s="63" t="str">
        <f t="shared" si="15"/>
        <v/>
      </c>
      <c r="AB88" s="62" t="str">
        <f t="shared" si="16"/>
        <v/>
      </c>
      <c r="AC88" s="63" t="str">
        <f t="shared" si="17"/>
        <v/>
      </c>
      <c r="AD88" s="62" t="str">
        <f t="shared" si="18"/>
        <v/>
      </c>
      <c r="AE88" s="63" t="str">
        <f t="shared" si="19"/>
        <v/>
      </c>
      <c r="AF88" s="62" t="str">
        <f t="shared" si="20"/>
        <v/>
      </c>
      <c r="AG88" s="63" t="str">
        <f t="shared" si="21"/>
        <v/>
      </c>
      <c r="AH88" s="62" t="str">
        <f t="shared" si="22"/>
        <v/>
      </c>
      <c r="AI88" s="63" t="str">
        <f t="shared" si="23"/>
        <v/>
      </c>
      <c r="AJ88" s="62" t="str">
        <f t="shared" si="25"/>
        <v/>
      </c>
    </row>
    <row r="89" spans="1:36" ht="24.95" customHeight="1">
      <c r="A89" s="22">
        <v>87</v>
      </c>
      <c r="B89" s="71">
        <v>0.6645833333333333</v>
      </c>
      <c r="C89" s="55">
        <f>INSCRIPTIONS!E94</f>
        <v>0</v>
      </c>
      <c r="D89" s="55">
        <f>INSCRIPTIONS!F94</f>
        <v>0</v>
      </c>
      <c r="E89" s="55">
        <f>INSCRIPTIONS!G94</f>
        <v>0</v>
      </c>
      <c r="F89" s="55">
        <f>INSCRIPTIONS!H94</f>
        <v>0</v>
      </c>
      <c r="G89" s="55">
        <f>INSCRIPTIONS!I94</f>
        <v>0</v>
      </c>
      <c r="H89" s="55">
        <f>INSCRIPTIONS!J94</f>
        <v>0</v>
      </c>
      <c r="I89" s="55">
        <f>INSCRIPTIONS!K94</f>
        <v>0</v>
      </c>
      <c r="J89" s="14" t="str">
        <f t="shared" si="0"/>
        <v/>
      </c>
      <c r="K89" s="13" t="str">
        <f t="shared" si="1"/>
        <v>H</v>
      </c>
      <c r="L89" s="65"/>
      <c r="M89" s="66" t="str">
        <f t="shared" si="2"/>
        <v/>
      </c>
      <c r="N89" s="67" t="str">
        <f t="shared" si="3"/>
        <v/>
      </c>
      <c r="O89" s="68" t="str">
        <f t="shared" si="4"/>
        <v/>
      </c>
      <c r="P89" s="69" t="str">
        <f t="shared" si="5"/>
        <v/>
      </c>
      <c r="Q89" s="68" t="str">
        <f t="shared" si="6"/>
        <v/>
      </c>
      <c r="S89" s="61" t="str">
        <f t="shared" si="7"/>
        <v/>
      </c>
      <c r="T89" s="62" t="str">
        <f t="shared" si="8"/>
        <v/>
      </c>
      <c r="U89" t="str">
        <f t="shared" si="9"/>
        <v/>
      </c>
      <c r="V89" s="62" t="str">
        <f t="shared" si="10"/>
        <v/>
      </c>
      <c r="W89" s="63" t="str">
        <f t="shared" si="11"/>
        <v/>
      </c>
      <c r="X89" s="62" t="str">
        <f t="shared" si="12"/>
        <v/>
      </c>
      <c r="Y89" t="str">
        <f t="shared" si="13"/>
        <v/>
      </c>
      <c r="Z89" s="62" t="str">
        <f t="shared" si="14"/>
        <v/>
      </c>
      <c r="AA89" s="63" t="str">
        <f t="shared" si="15"/>
        <v/>
      </c>
      <c r="AB89" s="62" t="str">
        <f t="shared" si="16"/>
        <v/>
      </c>
      <c r="AC89" s="63" t="str">
        <f t="shared" si="17"/>
        <v/>
      </c>
      <c r="AD89" s="62" t="str">
        <f t="shared" si="18"/>
        <v/>
      </c>
      <c r="AE89" s="63" t="str">
        <f t="shared" si="19"/>
        <v/>
      </c>
      <c r="AF89" s="62" t="str">
        <f t="shared" si="20"/>
        <v/>
      </c>
      <c r="AG89" s="63" t="str">
        <f t="shared" si="21"/>
        <v/>
      </c>
      <c r="AH89" s="62" t="str">
        <f t="shared" si="22"/>
        <v/>
      </c>
      <c r="AI89" s="63" t="str">
        <f t="shared" si="23"/>
        <v/>
      </c>
      <c r="AJ89" s="62" t="str">
        <f t="shared" si="25"/>
        <v/>
      </c>
    </row>
    <row r="90" spans="1:36" ht="24.95" customHeight="1">
      <c r="A90" s="22">
        <v>88</v>
      </c>
      <c r="B90" s="71">
        <v>0.66527777777777775</v>
      </c>
      <c r="C90" s="55">
        <f>INSCRIPTIONS!E95</f>
        <v>0</v>
      </c>
      <c r="D90" s="55">
        <f>INSCRIPTIONS!F95</f>
        <v>0</v>
      </c>
      <c r="E90" s="55">
        <f>INSCRIPTIONS!G95</f>
        <v>0</v>
      </c>
      <c r="F90" s="55">
        <f>INSCRIPTIONS!H95</f>
        <v>0</v>
      </c>
      <c r="G90" s="55">
        <f>INSCRIPTIONS!I95</f>
        <v>0</v>
      </c>
      <c r="H90" s="55">
        <f>INSCRIPTIONS!J95</f>
        <v>0</v>
      </c>
      <c r="I90" s="55">
        <f>INSCRIPTIONS!K95</f>
        <v>0</v>
      </c>
      <c r="J90" s="14" t="str">
        <f t="shared" si="0"/>
        <v/>
      </c>
      <c r="K90" s="13" t="str">
        <f t="shared" si="1"/>
        <v>H</v>
      </c>
      <c r="L90" s="65"/>
      <c r="M90" s="66" t="str">
        <f t="shared" si="2"/>
        <v/>
      </c>
      <c r="N90" s="67" t="str">
        <f t="shared" si="3"/>
        <v/>
      </c>
      <c r="O90" s="68" t="str">
        <f t="shared" si="4"/>
        <v/>
      </c>
      <c r="P90" s="69" t="str">
        <f t="shared" si="5"/>
        <v/>
      </c>
      <c r="Q90" s="68" t="str">
        <f t="shared" si="6"/>
        <v/>
      </c>
      <c r="S90" s="61" t="str">
        <f t="shared" si="7"/>
        <v/>
      </c>
      <c r="T90" s="62" t="str">
        <f t="shared" si="8"/>
        <v/>
      </c>
      <c r="U90" t="str">
        <f t="shared" si="9"/>
        <v/>
      </c>
      <c r="V90" s="62" t="str">
        <f t="shared" si="10"/>
        <v/>
      </c>
      <c r="W90" s="63" t="str">
        <f t="shared" si="11"/>
        <v/>
      </c>
      <c r="X90" s="62" t="str">
        <f t="shared" si="12"/>
        <v/>
      </c>
      <c r="Y90" t="str">
        <f t="shared" si="13"/>
        <v/>
      </c>
      <c r="Z90" s="62" t="str">
        <f t="shared" si="14"/>
        <v/>
      </c>
      <c r="AA90" s="63" t="str">
        <f t="shared" si="15"/>
        <v/>
      </c>
      <c r="AB90" s="62" t="str">
        <f t="shared" si="16"/>
        <v/>
      </c>
      <c r="AC90" s="63" t="str">
        <f t="shared" si="17"/>
        <v/>
      </c>
      <c r="AD90" s="62" t="str">
        <f t="shared" si="18"/>
        <v/>
      </c>
      <c r="AE90" s="63" t="str">
        <f t="shared" si="19"/>
        <v/>
      </c>
      <c r="AF90" s="62" t="str">
        <f t="shared" si="20"/>
        <v/>
      </c>
      <c r="AG90" s="63" t="str">
        <f t="shared" si="21"/>
        <v/>
      </c>
      <c r="AH90" s="62" t="str">
        <f t="shared" si="22"/>
        <v/>
      </c>
      <c r="AI90" s="63" t="str">
        <f t="shared" si="23"/>
        <v/>
      </c>
      <c r="AJ90" s="62" t="str">
        <f t="shared" si="25"/>
        <v/>
      </c>
    </row>
    <row r="91" spans="1:36" ht="24.95" customHeight="1">
      <c r="A91" s="22">
        <v>89</v>
      </c>
      <c r="B91" s="71">
        <v>0.66597222222222219</v>
      </c>
      <c r="C91" s="55">
        <f>INSCRIPTIONS!E96</f>
        <v>0</v>
      </c>
      <c r="D91" s="55">
        <f>INSCRIPTIONS!F96</f>
        <v>0</v>
      </c>
      <c r="E91" s="55">
        <f>INSCRIPTIONS!G96</f>
        <v>0</v>
      </c>
      <c r="F91" s="55">
        <f>INSCRIPTIONS!H96</f>
        <v>0</v>
      </c>
      <c r="G91" s="55">
        <f>INSCRIPTIONS!I96</f>
        <v>0</v>
      </c>
      <c r="H91" s="55">
        <f>INSCRIPTIONS!J96</f>
        <v>0</v>
      </c>
      <c r="I91" s="55">
        <f>INSCRIPTIONS!K96</f>
        <v>0</v>
      </c>
      <c r="J91" s="14" t="str">
        <f t="shared" si="0"/>
        <v/>
      </c>
      <c r="K91" s="13" t="str">
        <f t="shared" si="1"/>
        <v>H</v>
      </c>
      <c r="L91" s="65"/>
      <c r="M91" s="66" t="str">
        <f t="shared" si="2"/>
        <v/>
      </c>
      <c r="N91" s="67" t="str">
        <f t="shared" si="3"/>
        <v/>
      </c>
      <c r="O91" s="68" t="str">
        <f t="shared" si="4"/>
        <v/>
      </c>
      <c r="P91" s="69" t="str">
        <f t="shared" si="5"/>
        <v/>
      </c>
      <c r="Q91" s="68" t="str">
        <f t="shared" si="6"/>
        <v/>
      </c>
      <c r="S91" s="61" t="str">
        <f t="shared" si="7"/>
        <v/>
      </c>
      <c r="T91" s="62" t="str">
        <f t="shared" si="8"/>
        <v/>
      </c>
      <c r="U91" t="str">
        <f t="shared" si="9"/>
        <v/>
      </c>
      <c r="V91" s="62" t="str">
        <f t="shared" si="10"/>
        <v/>
      </c>
      <c r="W91" s="63" t="str">
        <f t="shared" si="11"/>
        <v/>
      </c>
      <c r="X91" s="62" t="str">
        <f t="shared" si="12"/>
        <v/>
      </c>
      <c r="Y91" t="str">
        <f t="shared" si="13"/>
        <v/>
      </c>
      <c r="Z91" s="62" t="str">
        <f t="shared" si="14"/>
        <v/>
      </c>
      <c r="AA91" s="63" t="str">
        <f t="shared" si="15"/>
        <v/>
      </c>
      <c r="AB91" s="62" t="str">
        <f t="shared" si="16"/>
        <v/>
      </c>
      <c r="AC91" s="63" t="str">
        <f t="shared" si="17"/>
        <v/>
      </c>
      <c r="AD91" s="62" t="str">
        <f t="shared" si="18"/>
        <v/>
      </c>
      <c r="AE91" s="63" t="str">
        <f t="shared" si="19"/>
        <v/>
      </c>
      <c r="AF91" s="62" t="str">
        <f t="shared" si="20"/>
        <v/>
      </c>
      <c r="AG91" s="63" t="str">
        <f t="shared" si="21"/>
        <v/>
      </c>
      <c r="AH91" s="62" t="str">
        <f t="shared" si="22"/>
        <v/>
      </c>
      <c r="AI91" s="63" t="str">
        <f t="shared" si="23"/>
        <v/>
      </c>
      <c r="AJ91" s="62" t="str">
        <f t="shared" si="25"/>
        <v/>
      </c>
    </row>
    <row r="92" spans="1:36" ht="24.95" customHeight="1">
      <c r="A92" s="22">
        <v>90</v>
      </c>
      <c r="B92" s="71">
        <v>0.66666666666666663</v>
      </c>
      <c r="C92" s="55">
        <f>INSCRIPTIONS!E97</f>
        <v>0</v>
      </c>
      <c r="D92" s="55">
        <f>INSCRIPTIONS!F97</f>
        <v>0</v>
      </c>
      <c r="E92" s="55">
        <f>INSCRIPTIONS!G97</f>
        <v>0</v>
      </c>
      <c r="F92" s="55">
        <f>INSCRIPTIONS!H97</f>
        <v>0</v>
      </c>
      <c r="G92" s="55">
        <f>INSCRIPTIONS!I97</f>
        <v>0</v>
      </c>
      <c r="H92" s="55">
        <f>INSCRIPTIONS!J97</f>
        <v>0</v>
      </c>
      <c r="I92" s="55">
        <f>INSCRIPTIONS!K97</f>
        <v>0</v>
      </c>
      <c r="J92" s="14" t="str">
        <f t="shared" si="0"/>
        <v/>
      </c>
      <c r="K92" s="13" t="str">
        <f t="shared" si="1"/>
        <v>H</v>
      </c>
      <c r="L92" s="65"/>
      <c r="M92" s="66" t="str">
        <f t="shared" si="2"/>
        <v/>
      </c>
      <c r="N92" s="67" t="str">
        <f t="shared" si="3"/>
        <v/>
      </c>
      <c r="O92" s="68" t="str">
        <f t="shared" si="4"/>
        <v/>
      </c>
      <c r="P92" s="69" t="str">
        <f t="shared" si="5"/>
        <v/>
      </c>
      <c r="Q92" s="68" t="str">
        <f t="shared" si="6"/>
        <v/>
      </c>
      <c r="S92" s="61" t="str">
        <f t="shared" si="7"/>
        <v/>
      </c>
      <c r="T92" s="62" t="str">
        <f t="shared" si="8"/>
        <v/>
      </c>
      <c r="U92" t="str">
        <f t="shared" si="9"/>
        <v/>
      </c>
      <c r="V92" s="62" t="str">
        <f t="shared" si="10"/>
        <v/>
      </c>
      <c r="W92" s="63" t="str">
        <f t="shared" si="11"/>
        <v/>
      </c>
      <c r="X92" s="62" t="str">
        <f t="shared" si="12"/>
        <v/>
      </c>
      <c r="Y92" t="str">
        <f t="shared" si="13"/>
        <v/>
      </c>
      <c r="Z92" s="62" t="str">
        <f t="shared" si="14"/>
        <v/>
      </c>
      <c r="AA92" s="63" t="str">
        <f t="shared" si="15"/>
        <v/>
      </c>
      <c r="AB92" s="62" t="str">
        <f t="shared" si="16"/>
        <v/>
      </c>
      <c r="AC92" s="63" t="str">
        <f t="shared" si="17"/>
        <v/>
      </c>
      <c r="AD92" s="62" t="str">
        <f t="shared" si="18"/>
        <v/>
      </c>
      <c r="AE92" s="63" t="str">
        <f t="shared" si="19"/>
        <v/>
      </c>
      <c r="AF92" s="62" t="str">
        <f t="shared" si="20"/>
        <v/>
      </c>
      <c r="AG92" s="63" t="str">
        <f t="shared" si="21"/>
        <v/>
      </c>
      <c r="AH92" s="62" t="str">
        <f t="shared" si="22"/>
        <v/>
      </c>
      <c r="AI92" s="63" t="str">
        <f t="shared" si="23"/>
        <v/>
      </c>
      <c r="AJ92" s="62" t="str">
        <f t="shared" si="25"/>
        <v/>
      </c>
    </row>
    <row r="93" spans="1:36" ht="24.95" customHeight="1">
      <c r="A93" s="22">
        <v>91</v>
      </c>
      <c r="B93" s="71">
        <v>0.66736111111111107</v>
      </c>
      <c r="C93" s="55">
        <f>INSCRIPTIONS!E98</f>
        <v>0</v>
      </c>
      <c r="D93" s="55">
        <f>INSCRIPTIONS!F98</f>
        <v>0</v>
      </c>
      <c r="E93" s="55">
        <f>INSCRIPTIONS!G98</f>
        <v>0</v>
      </c>
      <c r="F93" s="55">
        <f>INSCRIPTIONS!H98</f>
        <v>0</v>
      </c>
      <c r="G93" s="55">
        <f>INSCRIPTIONS!I98</f>
        <v>0</v>
      </c>
      <c r="H93" s="55">
        <f>INSCRIPTIONS!J98</f>
        <v>0</v>
      </c>
      <c r="I93" s="55">
        <f>INSCRIPTIONS!K98</f>
        <v>0</v>
      </c>
      <c r="J93" s="14" t="str">
        <f t="shared" si="0"/>
        <v/>
      </c>
      <c r="K93" s="13" t="str">
        <f t="shared" si="1"/>
        <v>H</v>
      </c>
      <c r="L93" s="65"/>
      <c r="M93" s="66" t="str">
        <f t="shared" si="2"/>
        <v/>
      </c>
      <c r="N93" s="67" t="str">
        <f t="shared" si="3"/>
        <v/>
      </c>
      <c r="O93" s="68" t="str">
        <f t="shared" si="4"/>
        <v/>
      </c>
      <c r="P93" s="69" t="str">
        <f t="shared" si="5"/>
        <v/>
      </c>
      <c r="Q93" s="68" t="str">
        <f t="shared" si="6"/>
        <v/>
      </c>
      <c r="S93" s="61" t="str">
        <f t="shared" si="7"/>
        <v/>
      </c>
      <c r="T93" s="62" t="str">
        <f t="shared" si="8"/>
        <v/>
      </c>
      <c r="U93" t="str">
        <f t="shared" si="9"/>
        <v/>
      </c>
      <c r="V93" s="62" t="str">
        <f t="shared" si="10"/>
        <v/>
      </c>
      <c r="W93" s="63" t="str">
        <f t="shared" si="11"/>
        <v/>
      </c>
      <c r="X93" s="62" t="str">
        <f t="shared" si="12"/>
        <v/>
      </c>
      <c r="Y93" t="str">
        <f t="shared" si="13"/>
        <v/>
      </c>
      <c r="Z93" s="62" t="str">
        <f t="shared" si="14"/>
        <v/>
      </c>
      <c r="AA93" s="63" t="str">
        <f t="shared" si="15"/>
        <v/>
      </c>
      <c r="AB93" s="62" t="str">
        <f t="shared" si="16"/>
        <v/>
      </c>
      <c r="AC93" s="63" t="str">
        <f t="shared" si="17"/>
        <v/>
      </c>
      <c r="AD93" s="62" t="str">
        <f t="shared" si="18"/>
        <v/>
      </c>
      <c r="AE93" s="63" t="str">
        <f t="shared" si="19"/>
        <v/>
      </c>
      <c r="AF93" s="62" t="str">
        <f t="shared" si="20"/>
        <v/>
      </c>
      <c r="AG93" s="63" t="str">
        <f t="shared" si="21"/>
        <v/>
      </c>
      <c r="AH93" s="62" t="str">
        <f t="shared" si="22"/>
        <v/>
      </c>
      <c r="AI93" s="63" t="str">
        <f t="shared" si="23"/>
        <v/>
      </c>
      <c r="AJ93" s="62" t="str">
        <f t="shared" si="25"/>
        <v/>
      </c>
    </row>
    <row r="94" spans="1:36" ht="24.95" customHeight="1">
      <c r="A94" s="22">
        <v>92</v>
      </c>
      <c r="B94" s="71">
        <v>0.66805555555555562</v>
      </c>
      <c r="C94" s="55">
        <f>INSCRIPTIONS!E99</f>
        <v>0</v>
      </c>
      <c r="D94" s="55">
        <f>INSCRIPTIONS!F99</f>
        <v>0</v>
      </c>
      <c r="E94" s="55">
        <f>INSCRIPTIONS!G99</f>
        <v>0</v>
      </c>
      <c r="F94" s="55">
        <f>INSCRIPTIONS!H99</f>
        <v>0</v>
      </c>
      <c r="G94" s="55">
        <f>INSCRIPTIONS!I99</f>
        <v>0</v>
      </c>
      <c r="H94" s="55">
        <f>INSCRIPTIONS!J99</f>
        <v>0</v>
      </c>
      <c r="I94" s="55">
        <f>INSCRIPTIONS!K99</f>
        <v>0</v>
      </c>
      <c r="J94" s="14" t="str">
        <f t="shared" si="0"/>
        <v/>
      </c>
      <c r="K94" s="13" t="str">
        <f t="shared" si="1"/>
        <v>H</v>
      </c>
      <c r="L94" s="65"/>
      <c r="M94" s="66" t="str">
        <f t="shared" si="2"/>
        <v/>
      </c>
      <c r="N94" s="67" t="str">
        <f t="shared" si="3"/>
        <v/>
      </c>
      <c r="O94" s="68" t="str">
        <f t="shared" si="4"/>
        <v/>
      </c>
      <c r="P94" s="69" t="str">
        <f t="shared" si="5"/>
        <v/>
      </c>
      <c r="Q94" s="68" t="str">
        <f t="shared" si="6"/>
        <v/>
      </c>
      <c r="S94" s="61" t="str">
        <f t="shared" si="7"/>
        <v/>
      </c>
      <c r="T94" s="62" t="str">
        <f t="shared" si="8"/>
        <v/>
      </c>
      <c r="U94" t="str">
        <f t="shared" si="9"/>
        <v/>
      </c>
      <c r="V94" s="62" t="str">
        <f t="shared" si="10"/>
        <v/>
      </c>
      <c r="W94" s="63" t="str">
        <f t="shared" si="11"/>
        <v/>
      </c>
      <c r="X94" s="62" t="str">
        <f t="shared" si="12"/>
        <v/>
      </c>
      <c r="Y94" t="str">
        <f t="shared" si="13"/>
        <v/>
      </c>
      <c r="Z94" s="62" t="str">
        <f t="shared" si="14"/>
        <v/>
      </c>
      <c r="AA94" s="63" t="str">
        <f t="shared" si="15"/>
        <v/>
      </c>
      <c r="AB94" s="62" t="str">
        <f t="shared" si="16"/>
        <v/>
      </c>
      <c r="AC94" s="63" t="str">
        <f t="shared" si="17"/>
        <v/>
      </c>
      <c r="AD94" s="62" t="str">
        <f t="shared" si="18"/>
        <v/>
      </c>
      <c r="AE94" s="63" t="str">
        <f t="shared" si="19"/>
        <v/>
      </c>
      <c r="AF94" s="62" t="str">
        <f t="shared" si="20"/>
        <v/>
      </c>
      <c r="AG94" s="63" t="str">
        <f t="shared" si="21"/>
        <v/>
      </c>
      <c r="AH94" s="62" t="str">
        <f t="shared" si="22"/>
        <v/>
      </c>
      <c r="AI94" s="63" t="str">
        <f t="shared" si="23"/>
        <v/>
      </c>
      <c r="AJ94" s="62" t="str">
        <f t="shared" si="25"/>
        <v/>
      </c>
    </row>
    <row r="95" spans="1:36" ht="24.95" customHeight="1">
      <c r="A95" s="22">
        <v>93</v>
      </c>
      <c r="B95" s="71">
        <v>0.66875000000000007</v>
      </c>
      <c r="C95" s="55">
        <f>INSCRIPTIONS!E100</f>
        <v>0</v>
      </c>
      <c r="D95" s="55">
        <f>INSCRIPTIONS!F100</f>
        <v>0</v>
      </c>
      <c r="E95" s="55">
        <f>INSCRIPTIONS!G100</f>
        <v>0</v>
      </c>
      <c r="F95" s="55">
        <f>INSCRIPTIONS!H100</f>
        <v>0</v>
      </c>
      <c r="G95" s="55">
        <f>INSCRIPTIONS!I100</f>
        <v>0</v>
      </c>
      <c r="H95" s="55">
        <f>INSCRIPTIONS!J100</f>
        <v>0</v>
      </c>
      <c r="I95" s="55">
        <f>INSCRIPTIONS!K100</f>
        <v>0</v>
      </c>
      <c r="J95" s="14" t="str">
        <f t="shared" si="0"/>
        <v/>
      </c>
      <c r="K95" s="13" t="str">
        <f t="shared" si="1"/>
        <v>H</v>
      </c>
      <c r="L95" s="65"/>
      <c r="M95" s="66" t="str">
        <f t="shared" si="2"/>
        <v/>
      </c>
      <c r="N95" s="67" t="str">
        <f t="shared" si="3"/>
        <v/>
      </c>
      <c r="O95" s="68" t="str">
        <f t="shared" si="4"/>
        <v/>
      </c>
      <c r="P95" s="69" t="str">
        <f t="shared" si="5"/>
        <v/>
      </c>
      <c r="Q95" s="68" t="str">
        <f t="shared" si="6"/>
        <v/>
      </c>
      <c r="S95" s="61" t="str">
        <f t="shared" si="7"/>
        <v/>
      </c>
      <c r="T95" s="62" t="str">
        <f t="shared" si="8"/>
        <v/>
      </c>
      <c r="U95" t="str">
        <f t="shared" si="9"/>
        <v/>
      </c>
      <c r="V95" s="62" t="str">
        <f t="shared" si="10"/>
        <v/>
      </c>
      <c r="W95" s="63" t="str">
        <f t="shared" si="11"/>
        <v/>
      </c>
      <c r="X95" s="62" t="str">
        <f t="shared" si="12"/>
        <v/>
      </c>
      <c r="Y95" t="str">
        <f t="shared" si="13"/>
        <v/>
      </c>
      <c r="Z95" s="62" t="str">
        <f t="shared" si="14"/>
        <v/>
      </c>
      <c r="AA95" s="63" t="str">
        <f t="shared" si="15"/>
        <v/>
      </c>
      <c r="AB95" s="62" t="str">
        <f t="shared" si="16"/>
        <v/>
      </c>
      <c r="AC95" s="63" t="str">
        <f t="shared" si="17"/>
        <v/>
      </c>
      <c r="AD95" s="62" t="str">
        <f t="shared" si="18"/>
        <v/>
      </c>
      <c r="AE95" s="63" t="str">
        <f t="shared" si="19"/>
        <v/>
      </c>
      <c r="AF95" s="62" t="str">
        <f t="shared" si="20"/>
        <v/>
      </c>
      <c r="AG95" s="63" t="str">
        <f t="shared" si="21"/>
        <v/>
      </c>
      <c r="AH95" s="62" t="str">
        <f t="shared" si="22"/>
        <v/>
      </c>
      <c r="AI95" s="63" t="str">
        <f t="shared" si="23"/>
        <v/>
      </c>
      <c r="AJ95" s="62" t="str">
        <f t="shared" si="25"/>
        <v/>
      </c>
    </row>
    <row r="96" spans="1:36" ht="24.95" customHeight="1">
      <c r="A96" s="22">
        <v>94</v>
      </c>
      <c r="B96" s="71">
        <v>0.6694444444444444</v>
      </c>
      <c r="C96" s="55">
        <f>INSCRIPTIONS!E101</f>
        <v>0</v>
      </c>
      <c r="D96" s="55">
        <f>INSCRIPTIONS!F101</f>
        <v>0</v>
      </c>
      <c r="E96" s="55">
        <f>INSCRIPTIONS!G101</f>
        <v>0</v>
      </c>
      <c r="F96" s="55">
        <f>INSCRIPTIONS!H101</f>
        <v>0</v>
      </c>
      <c r="G96" s="55">
        <f>INSCRIPTIONS!I101</f>
        <v>0</v>
      </c>
      <c r="H96" s="55">
        <f>INSCRIPTIONS!J101</f>
        <v>0</v>
      </c>
      <c r="I96" s="55">
        <f>INSCRIPTIONS!K101</f>
        <v>0</v>
      </c>
      <c r="J96" s="14" t="str">
        <f t="shared" si="0"/>
        <v/>
      </c>
      <c r="K96" s="13" t="str">
        <f t="shared" si="1"/>
        <v>H</v>
      </c>
      <c r="L96" s="65"/>
      <c r="M96" s="66" t="str">
        <f t="shared" si="2"/>
        <v/>
      </c>
      <c r="N96" s="67" t="str">
        <f t="shared" si="3"/>
        <v/>
      </c>
      <c r="O96" s="68" t="str">
        <f t="shared" si="4"/>
        <v/>
      </c>
      <c r="P96" s="69" t="str">
        <f t="shared" si="5"/>
        <v/>
      </c>
      <c r="Q96" s="68" t="str">
        <f t="shared" si="6"/>
        <v/>
      </c>
      <c r="S96" s="61" t="str">
        <f t="shared" si="7"/>
        <v/>
      </c>
      <c r="T96" s="62" t="str">
        <f t="shared" si="8"/>
        <v/>
      </c>
      <c r="U96" t="str">
        <f t="shared" si="9"/>
        <v/>
      </c>
      <c r="V96" s="62" t="str">
        <f t="shared" si="10"/>
        <v/>
      </c>
      <c r="W96" s="63" t="str">
        <f t="shared" si="11"/>
        <v/>
      </c>
      <c r="X96" s="62" t="str">
        <f t="shared" si="12"/>
        <v/>
      </c>
      <c r="Y96" t="str">
        <f t="shared" si="13"/>
        <v/>
      </c>
      <c r="Z96" s="62" t="str">
        <f t="shared" si="14"/>
        <v/>
      </c>
      <c r="AA96" s="63" t="str">
        <f t="shared" si="15"/>
        <v/>
      </c>
      <c r="AB96" s="62" t="str">
        <f t="shared" si="16"/>
        <v/>
      </c>
      <c r="AC96" s="63" t="str">
        <f t="shared" si="17"/>
        <v/>
      </c>
      <c r="AD96" s="62" t="str">
        <f t="shared" si="18"/>
        <v/>
      </c>
      <c r="AE96" s="63" t="str">
        <f t="shared" si="19"/>
        <v/>
      </c>
      <c r="AF96" s="62" t="str">
        <f t="shared" si="20"/>
        <v/>
      </c>
      <c r="AG96" s="63" t="str">
        <f t="shared" si="21"/>
        <v/>
      </c>
      <c r="AH96" s="62" t="str">
        <f t="shared" si="22"/>
        <v/>
      </c>
      <c r="AI96" s="63" t="str">
        <f t="shared" si="23"/>
        <v/>
      </c>
      <c r="AJ96" s="62" t="str">
        <f t="shared" si="25"/>
        <v/>
      </c>
    </row>
    <row r="97" spans="1:36" ht="24.95" customHeight="1">
      <c r="A97" s="22">
        <v>95</v>
      </c>
      <c r="B97" s="71">
        <v>0.67013888888888884</v>
      </c>
      <c r="C97" s="55">
        <f>INSCRIPTIONS!E102</f>
        <v>0</v>
      </c>
      <c r="D97" s="55">
        <f>INSCRIPTIONS!F102</f>
        <v>0</v>
      </c>
      <c r="E97" s="55">
        <f>INSCRIPTIONS!G102</f>
        <v>0</v>
      </c>
      <c r="F97" s="55">
        <f>INSCRIPTIONS!H102</f>
        <v>0</v>
      </c>
      <c r="G97" s="55">
        <f>INSCRIPTIONS!I102</f>
        <v>0</v>
      </c>
      <c r="H97" s="55">
        <f>INSCRIPTIONS!J102</f>
        <v>0</v>
      </c>
      <c r="I97" s="55">
        <f>INSCRIPTIONS!K102</f>
        <v>0</v>
      </c>
      <c r="J97" s="14" t="str">
        <f t="shared" si="0"/>
        <v/>
      </c>
      <c r="K97" s="13" t="str">
        <f t="shared" si="1"/>
        <v>H</v>
      </c>
      <c r="L97" s="65"/>
      <c r="M97" s="66" t="str">
        <f t="shared" si="2"/>
        <v/>
      </c>
      <c r="N97" s="67" t="str">
        <f t="shared" si="3"/>
        <v/>
      </c>
      <c r="O97" s="68" t="str">
        <f t="shared" si="4"/>
        <v/>
      </c>
      <c r="P97" s="69" t="str">
        <f t="shared" si="5"/>
        <v/>
      </c>
      <c r="Q97" s="68" t="str">
        <f t="shared" si="6"/>
        <v/>
      </c>
      <c r="S97" s="61" t="str">
        <f t="shared" si="7"/>
        <v/>
      </c>
      <c r="T97" s="62" t="str">
        <f t="shared" si="8"/>
        <v/>
      </c>
      <c r="U97" t="str">
        <f t="shared" si="9"/>
        <v/>
      </c>
      <c r="V97" s="62" t="str">
        <f t="shared" si="10"/>
        <v/>
      </c>
      <c r="W97" s="63" t="str">
        <f t="shared" si="11"/>
        <v/>
      </c>
      <c r="X97" s="62" t="str">
        <f t="shared" si="12"/>
        <v/>
      </c>
      <c r="Y97" t="str">
        <f t="shared" si="13"/>
        <v/>
      </c>
      <c r="Z97" s="62" t="str">
        <f t="shared" si="14"/>
        <v/>
      </c>
      <c r="AA97" s="63" t="str">
        <f t="shared" si="15"/>
        <v/>
      </c>
      <c r="AB97" s="62" t="str">
        <f t="shared" si="16"/>
        <v/>
      </c>
      <c r="AC97" s="63" t="str">
        <f t="shared" si="17"/>
        <v/>
      </c>
      <c r="AD97" s="62" t="str">
        <f t="shared" si="18"/>
        <v/>
      </c>
      <c r="AE97" s="63" t="str">
        <f t="shared" si="19"/>
        <v/>
      </c>
      <c r="AF97" s="62" t="str">
        <f t="shared" si="20"/>
        <v/>
      </c>
      <c r="AG97" s="63" t="str">
        <f t="shared" si="21"/>
        <v/>
      </c>
      <c r="AH97" s="62" t="str">
        <f t="shared" si="22"/>
        <v/>
      </c>
      <c r="AI97" s="63" t="str">
        <f t="shared" si="23"/>
        <v/>
      </c>
      <c r="AJ97" s="62" t="str">
        <f t="shared" si="25"/>
        <v/>
      </c>
    </row>
    <row r="98" spans="1:36" ht="24.95" customHeight="1">
      <c r="A98" s="22">
        <v>96</v>
      </c>
      <c r="B98" s="71">
        <v>0.67083333333333339</v>
      </c>
      <c r="C98" s="55">
        <f>INSCRIPTIONS!E103</f>
        <v>0</v>
      </c>
      <c r="D98" s="55">
        <f>INSCRIPTIONS!F103</f>
        <v>0</v>
      </c>
      <c r="E98" s="55">
        <f>INSCRIPTIONS!G103</f>
        <v>0</v>
      </c>
      <c r="F98" s="55">
        <f>INSCRIPTIONS!H103</f>
        <v>0</v>
      </c>
      <c r="G98" s="55">
        <f>INSCRIPTIONS!I103</f>
        <v>0</v>
      </c>
      <c r="H98" s="55">
        <f>INSCRIPTIONS!J103</f>
        <v>0</v>
      </c>
      <c r="I98" s="55">
        <f>INSCRIPTIONS!K103</f>
        <v>0</v>
      </c>
      <c r="J98" s="14" t="str">
        <f t="shared" si="0"/>
        <v/>
      </c>
      <c r="K98" s="13" t="str">
        <f t="shared" si="1"/>
        <v>H</v>
      </c>
      <c r="L98" s="65"/>
      <c r="M98" s="66" t="str">
        <f t="shared" si="2"/>
        <v/>
      </c>
      <c r="N98" s="67" t="str">
        <f t="shared" si="3"/>
        <v/>
      </c>
      <c r="O98" s="68" t="str">
        <f t="shared" si="4"/>
        <v/>
      </c>
      <c r="P98" s="69" t="str">
        <f t="shared" si="5"/>
        <v/>
      </c>
      <c r="Q98" s="68" t="str">
        <f t="shared" si="6"/>
        <v/>
      </c>
      <c r="S98" s="61" t="str">
        <f t="shared" si="7"/>
        <v/>
      </c>
      <c r="T98" s="62" t="str">
        <f t="shared" si="8"/>
        <v/>
      </c>
      <c r="U98" t="str">
        <f t="shared" si="9"/>
        <v/>
      </c>
      <c r="V98" s="62" t="str">
        <f t="shared" si="10"/>
        <v/>
      </c>
      <c r="W98" s="63" t="str">
        <f t="shared" si="11"/>
        <v/>
      </c>
      <c r="X98" s="62" t="str">
        <f t="shared" si="12"/>
        <v/>
      </c>
      <c r="Y98" t="str">
        <f t="shared" si="13"/>
        <v/>
      </c>
      <c r="Z98" s="62" t="str">
        <f t="shared" si="14"/>
        <v/>
      </c>
      <c r="AA98" s="63" t="str">
        <f t="shared" si="15"/>
        <v/>
      </c>
      <c r="AB98" s="62" t="str">
        <f t="shared" si="16"/>
        <v/>
      </c>
      <c r="AC98" s="63" t="str">
        <f t="shared" si="17"/>
        <v/>
      </c>
      <c r="AD98" s="62" t="str">
        <f t="shared" si="18"/>
        <v/>
      </c>
      <c r="AE98" s="63" t="str">
        <f t="shared" si="19"/>
        <v/>
      </c>
      <c r="AF98" s="62" t="str">
        <f t="shared" si="20"/>
        <v/>
      </c>
      <c r="AG98" s="63" t="str">
        <f t="shared" si="21"/>
        <v/>
      </c>
      <c r="AH98" s="62" t="str">
        <f t="shared" si="22"/>
        <v/>
      </c>
      <c r="AI98" s="63" t="str">
        <f t="shared" si="23"/>
        <v/>
      </c>
      <c r="AJ98" s="62" t="str">
        <f t="shared" si="25"/>
        <v/>
      </c>
    </row>
    <row r="99" spans="1:36" ht="24.95" customHeight="1">
      <c r="A99" s="22">
        <v>97</v>
      </c>
      <c r="B99" s="71">
        <v>0.67152777777777783</v>
      </c>
      <c r="C99" s="55">
        <f>INSCRIPTIONS!E104</f>
        <v>0</v>
      </c>
      <c r="D99" s="55">
        <f>INSCRIPTIONS!F104</f>
        <v>0</v>
      </c>
      <c r="E99" s="55">
        <f>INSCRIPTIONS!G104</f>
        <v>0</v>
      </c>
      <c r="F99" s="55">
        <f>INSCRIPTIONS!H104</f>
        <v>0</v>
      </c>
      <c r="G99" s="55">
        <f>INSCRIPTIONS!I104</f>
        <v>0</v>
      </c>
      <c r="H99" s="55">
        <f>INSCRIPTIONS!J104</f>
        <v>0</v>
      </c>
      <c r="I99" s="55">
        <f>INSCRIPTIONS!K104</f>
        <v>0</v>
      </c>
      <c r="J99" s="14" t="str">
        <f t="shared" si="0"/>
        <v/>
      </c>
      <c r="K99" s="13" t="str">
        <f t="shared" si="1"/>
        <v>H</v>
      </c>
      <c r="L99" s="65"/>
      <c r="M99" s="66" t="str">
        <f t="shared" si="2"/>
        <v/>
      </c>
      <c r="N99" s="67" t="str">
        <f t="shared" si="3"/>
        <v/>
      </c>
      <c r="O99" s="68" t="str">
        <f t="shared" si="4"/>
        <v/>
      </c>
      <c r="P99" s="69" t="str">
        <f t="shared" si="5"/>
        <v/>
      </c>
      <c r="Q99" s="68" t="str">
        <f t="shared" si="6"/>
        <v/>
      </c>
      <c r="S99" s="61" t="str">
        <f t="shared" si="7"/>
        <v/>
      </c>
      <c r="T99" s="62" t="str">
        <f t="shared" si="8"/>
        <v/>
      </c>
      <c r="U99" t="str">
        <f t="shared" si="9"/>
        <v/>
      </c>
      <c r="V99" s="62" t="str">
        <f t="shared" si="10"/>
        <v/>
      </c>
      <c r="W99" s="63" t="str">
        <f t="shared" si="11"/>
        <v/>
      </c>
      <c r="X99" s="62" t="str">
        <f t="shared" si="12"/>
        <v/>
      </c>
      <c r="Y99" t="str">
        <f t="shared" si="13"/>
        <v/>
      </c>
      <c r="Z99" s="62" t="str">
        <f t="shared" si="14"/>
        <v/>
      </c>
      <c r="AA99" s="63" t="str">
        <f t="shared" si="15"/>
        <v/>
      </c>
      <c r="AB99" s="62" t="str">
        <f t="shared" si="16"/>
        <v/>
      </c>
      <c r="AC99" s="63" t="str">
        <f t="shared" si="17"/>
        <v/>
      </c>
      <c r="AD99" s="62" t="str">
        <f t="shared" si="18"/>
        <v/>
      </c>
      <c r="AE99" s="63" t="str">
        <f t="shared" si="19"/>
        <v/>
      </c>
      <c r="AF99" s="62" t="str">
        <f t="shared" si="20"/>
        <v/>
      </c>
      <c r="AG99" s="63" t="str">
        <f t="shared" si="21"/>
        <v/>
      </c>
      <c r="AH99" s="62" t="str">
        <f t="shared" si="22"/>
        <v/>
      </c>
      <c r="AI99" s="63" t="str">
        <f t="shared" si="23"/>
        <v/>
      </c>
      <c r="AJ99" s="62" t="str">
        <f t="shared" si="25"/>
        <v/>
      </c>
    </row>
    <row r="100" spans="1:36" ht="24.95" customHeight="1">
      <c r="A100" s="22">
        <v>98</v>
      </c>
      <c r="B100" s="71">
        <v>0.67222222222222217</v>
      </c>
      <c r="C100" s="55">
        <f>INSCRIPTIONS!E105</f>
        <v>0</v>
      </c>
      <c r="D100" s="55">
        <f>INSCRIPTIONS!F105</f>
        <v>0</v>
      </c>
      <c r="E100" s="55">
        <f>INSCRIPTIONS!G105</f>
        <v>0</v>
      </c>
      <c r="F100" s="55">
        <f>INSCRIPTIONS!H105</f>
        <v>0</v>
      </c>
      <c r="G100" s="55">
        <f>INSCRIPTIONS!I105</f>
        <v>0</v>
      </c>
      <c r="H100" s="55">
        <f>INSCRIPTIONS!J105</f>
        <v>0</v>
      </c>
      <c r="I100" s="55">
        <f>INSCRIPTIONS!K105</f>
        <v>0</v>
      </c>
      <c r="J100" s="14" t="str">
        <f t="shared" si="0"/>
        <v/>
      </c>
      <c r="K100" s="13" t="str">
        <f t="shared" si="1"/>
        <v>H</v>
      </c>
      <c r="L100" s="65"/>
      <c r="M100" s="66" t="str">
        <f t="shared" si="2"/>
        <v/>
      </c>
      <c r="N100" s="67" t="str">
        <f t="shared" si="3"/>
        <v/>
      </c>
      <c r="O100" s="68" t="str">
        <f t="shared" si="4"/>
        <v/>
      </c>
      <c r="P100" s="69" t="str">
        <f t="shared" si="5"/>
        <v/>
      </c>
      <c r="Q100" s="68" t="str">
        <f t="shared" si="6"/>
        <v/>
      </c>
      <c r="S100" s="61" t="str">
        <f t="shared" si="7"/>
        <v/>
      </c>
      <c r="T100" s="62" t="str">
        <f t="shared" si="8"/>
        <v/>
      </c>
      <c r="U100" t="str">
        <f t="shared" si="9"/>
        <v/>
      </c>
      <c r="V100" s="62" t="str">
        <f t="shared" si="10"/>
        <v/>
      </c>
      <c r="W100" s="63" t="str">
        <f t="shared" si="11"/>
        <v/>
      </c>
      <c r="X100" s="62" t="str">
        <f t="shared" si="12"/>
        <v/>
      </c>
      <c r="Y100" t="str">
        <f t="shared" si="13"/>
        <v/>
      </c>
      <c r="Z100" s="62" t="str">
        <f t="shared" si="14"/>
        <v/>
      </c>
      <c r="AA100" s="63" t="str">
        <f t="shared" si="15"/>
        <v/>
      </c>
      <c r="AB100" s="62" t="str">
        <f t="shared" si="16"/>
        <v/>
      </c>
      <c r="AC100" s="63" t="str">
        <f t="shared" si="17"/>
        <v/>
      </c>
      <c r="AD100" s="62" t="str">
        <f t="shared" si="18"/>
        <v/>
      </c>
      <c r="AE100" s="63" t="str">
        <f t="shared" si="19"/>
        <v/>
      </c>
      <c r="AF100" s="62" t="str">
        <f t="shared" si="20"/>
        <v/>
      </c>
      <c r="AG100" s="63" t="str">
        <f t="shared" si="21"/>
        <v/>
      </c>
      <c r="AH100" s="62" t="str">
        <f t="shared" si="22"/>
        <v/>
      </c>
      <c r="AI100" s="63" t="str">
        <f t="shared" si="23"/>
        <v/>
      </c>
      <c r="AJ100" s="62" t="str">
        <f t="shared" si="25"/>
        <v/>
      </c>
    </row>
    <row r="101" spans="1:36" ht="24.95" customHeight="1">
      <c r="A101" s="22">
        <v>99</v>
      </c>
      <c r="B101" s="71">
        <v>0.67291666666666661</v>
      </c>
      <c r="C101" s="55">
        <f>INSCRIPTIONS!E106</f>
        <v>0</v>
      </c>
      <c r="D101" s="55">
        <f>INSCRIPTIONS!F106</f>
        <v>0</v>
      </c>
      <c r="E101" s="55">
        <f>INSCRIPTIONS!G106</f>
        <v>0</v>
      </c>
      <c r="F101" s="55">
        <f>INSCRIPTIONS!H106</f>
        <v>0</v>
      </c>
      <c r="G101" s="55">
        <f>INSCRIPTIONS!I106</f>
        <v>0</v>
      </c>
      <c r="H101" s="55">
        <f>INSCRIPTIONS!J106</f>
        <v>0</v>
      </c>
      <c r="I101" s="55">
        <f>INSCRIPTIONS!K106</f>
        <v>0</v>
      </c>
      <c r="J101" s="14" t="str">
        <f t="shared" si="0"/>
        <v/>
      </c>
      <c r="K101" s="13" t="str">
        <f t="shared" si="1"/>
        <v>H</v>
      </c>
      <c r="L101" s="65"/>
      <c r="M101" s="66" t="str">
        <f t="shared" si="2"/>
        <v/>
      </c>
      <c r="N101" s="67" t="str">
        <f t="shared" si="3"/>
        <v/>
      </c>
      <c r="O101" s="68" t="str">
        <f t="shared" si="4"/>
        <v/>
      </c>
      <c r="P101" s="69" t="str">
        <f t="shared" si="5"/>
        <v/>
      </c>
      <c r="Q101" s="68" t="str">
        <f t="shared" si="6"/>
        <v/>
      </c>
      <c r="S101" s="61" t="str">
        <f t="shared" si="7"/>
        <v/>
      </c>
      <c r="T101" s="62" t="str">
        <f t="shared" si="8"/>
        <v/>
      </c>
      <c r="U101" t="str">
        <f t="shared" si="9"/>
        <v/>
      </c>
      <c r="V101" s="62" t="str">
        <f t="shared" si="10"/>
        <v/>
      </c>
      <c r="W101" s="63" t="str">
        <f t="shared" si="11"/>
        <v/>
      </c>
      <c r="X101" s="62" t="str">
        <f t="shared" si="12"/>
        <v/>
      </c>
      <c r="Y101" t="str">
        <f t="shared" si="13"/>
        <v/>
      </c>
      <c r="Z101" s="62" t="str">
        <f t="shared" si="14"/>
        <v/>
      </c>
      <c r="AA101" s="63" t="str">
        <f t="shared" si="15"/>
        <v/>
      </c>
      <c r="AB101" s="62" t="str">
        <f t="shared" si="16"/>
        <v/>
      </c>
      <c r="AC101" s="63" t="str">
        <f t="shared" si="17"/>
        <v/>
      </c>
      <c r="AD101" s="62" t="str">
        <f t="shared" si="18"/>
        <v/>
      </c>
      <c r="AE101" s="63" t="str">
        <f t="shared" si="19"/>
        <v/>
      </c>
      <c r="AF101" s="62" t="str">
        <f t="shared" si="20"/>
        <v/>
      </c>
      <c r="AG101" s="63" t="str">
        <f t="shared" si="21"/>
        <v/>
      </c>
      <c r="AH101" s="62" t="str">
        <f t="shared" si="22"/>
        <v/>
      </c>
      <c r="AI101" s="63" t="str">
        <f t="shared" si="23"/>
        <v/>
      </c>
      <c r="AJ101" s="62" t="str">
        <f t="shared" si="25"/>
        <v/>
      </c>
    </row>
    <row r="102" spans="1:36" ht="24.95" customHeight="1">
      <c r="A102" s="22">
        <v>100</v>
      </c>
      <c r="B102" s="71">
        <v>0.67361111111111116</v>
      </c>
      <c r="C102" s="55">
        <f>INSCRIPTIONS!E107</f>
        <v>0</v>
      </c>
      <c r="D102" s="55">
        <f>INSCRIPTIONS!F107</f>
        <v>0</v>
      </c>
      <c r="E102" s="55">
        <f>INSCRIPTIONS!G107</f>
        <v>0</v>
      </c>
      <c r="F102" s="55">
        <f>INSCRIPTIONS!H107</f>
        <v>0</v>
      </c>
      <c r="G102" s="55">
        <f>INSCRIPTIONS!I107</f>
        <v>0</v>
      </c>
      <c r="H102" s="55">
        <f>INSCRIPTIONS!J107</f>
        <v>0</v>
      </c>
      <c r="I102" s="55">
        <f>INSCRIPTIONS!K107</f>
        <v>0</v>
      </c>
      <c r="J102" s="14" t="str">
        <f t="shared" si="0"/>
        <v/>
      </c>
      <c r="K102" s="13" t="str">
        <f t="shared" si="1"/>
        <v>H</v>
      </c>
      <c r="L102" s="65"/>
      <c r="M102" s="66" t="str">
        <f t="shared" si="2"/>
        <v/>
      </c>
      <c r="N102" s="67" t="str">
        <f t="shared" si="3"/>
        <v/>
      </c>
      <c r="O102" s="68" t="str">
        <f t="shared" si="4"/>
        <v/>
      </c>
      <c r="P102" s="69" t="str">
        <f t="shared" si="5"/>
        <v/>
      </c>
      <c r="Q102" s="68" t="str">
        <f t="shared" si="6"/>
        <v/>
      </c>
      <c r="S102" s="61" t="str">
        <f t="shared" si="7"/>
        <v/>
      </c>
      <c r="T102" s="62" t="str">
        <f t="shared" si="8"/>
        <v/>
      </c>
      <c r="U102" t="str">
        <f t="shared" si="9"/>
        <v/>
      </c>
      <c r="V102" s="62" t="str">
        <f t="shared" si="10"/>
        <v/>
      </c>
      <c r="W102" s="63" t="str">
        <f t="shared" si="11"/>
        <v/>
      </c>
      <c r="X102" s="62" t="str">
        <f t="shared" si="12"/>
        <v/>
      </c>
      <c r="Y102" t="str">
        <f t="shared" si="13"/>
        <v/>
      </c>
      <c r="Z102" s="62" t="str">
        <f t="shared" si="14"/>
        <v/>
      </c>
      <c r="AA102" s="63" t="str">
        <f t="shared" si="15"/>
        <v/>
      </c>
      <c r="AB102" s="62" t="str">
        <f t="shared" si="16"/>
        <v/>
      </c>
      <c r="AC102" s="63" t="str">
        <f t="shared" si="17"/>
        <v/>
      </c>
      <c r="AD102" s="62" t="str">
        <f t="shared" si="18"/>
        <v/>
      </c>
      <c r="AE102" s="63" t="str">
        <f t="shared" si="19"/>
        <v/>
      </c>
      <c r="AF102" s="62" t="str">
        <f t="shared" si="20"/>
        <v/>
      </c>
      <c r="AG102" s="63" t="str">
        <f t="shared" si="21"/>
        <v/>
      </c>
      <c r="AH102" s="62" t="str">
        <f t="shared" si="22"/>
        <v/>
      </c>
      <c r="AI102" s="63" t="str">
        <f t="shared" si="23"/>
        <v/>
      </c>
      <c r="AJ102" s="62" t="str">
        <f t="shared" si="25"/>
        <v/>
      </c>
    </row>
    <row r="103" spans="1:36" ht="24.95" customHeight="1">
      <c r="A103" s="22">
        <v>101</v>
      </c>
      <c r="B103" s="71">
        <v>0.6743055555555556</v>
      </c>
      <c r="C103" s="55">
        <f>INSCRIPTIONS!E108</f>
        <v>0</v>
      </c>
      <c r="D103" s="55">
        <f>INSCRIPTIONS!F108</f>
        <v>0</v>
      </c>
      <c r="E103" s="55">
        <f>INSCRIPTIONS!G108</f>
        <v>0</v>
      </c>
      <c r="F103" s="55">
        <f>INSCRIPTIONS!H108</f>
        <v>0</v>
      </c>
      <c r="G103" s="55">
        <f>INSCRIPTIONS!I108</f>
        <v>0</v>
      </c>
      <c r="H103" s="55">
        <f>INSCRIPTIONS!J108</f>
        <v>0</v>
      </c>
      <c r="I103" s="55">
        <f>INSCRIPTIONS!K108</f>
        <v>0</v>
      </c>
      <c r="J103" s="14" t="str">
        <f t="shared" si="0"/>
        <v/>
      </c>
      <c r="K103" s="13" t="str">
        <f t="shared" si="1"/>
        <v>H</v>
      </c>
      <c r="L103" s="65"/>
      <c r="M103" s="66" t="str">
        <f t="shared" si="2"/>
        <v/>
      </c>
      <c r="N103" s="67" t="str">
        <f t="shared" si="3"/>
        <v/>
      </c>
      <c r="O103" s="68" t="str">
        <f t="shared" si="4"/>
        <v/>
      </c>
      <c r="P103" s="69" t="str">
        <f t="shared" si="5"/>
        <v/>
      </c>
      <c r="Q103" s="68" t="str">
        <f t="shared" si="6"/>
        <v/>
      </c>
      <c r="S103" s="61" t="str">
        <f t="shared" si="7"/>
        <v/>
      </c>
      <c r="T103" s="62" t="str">
        <f t="shared" si="8"/>
        <v/>
      </c>
      <c r="U103" t="str">
        <f t="shared" si="9"/>
        <v/>
      </c>
      <c r="V103" s="62" t="str">
        <f t="shared" si="10"/>
        <v/>
      </c>
      <c r="W103" s="63" t="str">
        <f t="shared" si="11"/>
        <v/>
      </c>
      <c r="X103" s="62" t="str">
        <f t="shared" si="12"/>
        <v/>
      </c>
      <c r="Y103" t="str">
        <f t="shared" si="13"/>
        <v/>
      </c>
      <c r="Z103" s="62" t="str">
        <f t="shared" si="14"/>
        <v/>
      </c>
      <c r="AA103" s="63" t="str">
        <f t="shared" si="15"/>
        <v/>
      </c>
      <c r="AB103" s="62" t="str">
        <f t="shared" si="16"/>
        <v/>
      </c>
      <c r="AC103" s="63" t="str">
        <f t="shared" si="17"/>
        <v/>
      </c>
      <c r="AD103" s="62" t="str">
        <f t="shared" si="18"/>
        <v/>
      </c>
      <c r="AE103" s="63" t="str">
        <f t="shared" si="19"/>
        <v/>
      </c>
      <c r="AF103" s="62" t="str">
        <f t="shared" si="20"/>
        <v/>
      </c>
      <c r="AG103" s="63" t="str">
        <f t="shared" si="21"/>
        <v/>
      </c>
      <c r="AH103" s="62" t="str">
        <f t="shared" si="22"/>
        <v/>
      </c>
      <c r="AI103" s="63" t="str">
        <f t="shared" si="23"/>
        <v/>
      </c>
      <c r="AJ103" s="62" t="str">
        <f t="shared" si="25"/>
        <v/>
      </c>
    </row>
    <row r="106" spans="1:36" ht="20.100000000000001" customHeight="1">
      <c r="A106"/>
      <c r="B106"/>
      <c r="D106" s="45" t="s">
        <v>36</v>
      </c>
      <c r="E106" s="45" t="s">
        <v>37</v>
      </c>
      <c r="F106" s="45" t="s">
        <v>38</v>
      </c>
      <c r="G106" s="46"/>
      <c r="H106"/>
      <c r="I106"/>
      <c r="J106"/>
      <c r="K106"/>
    </row>
    <row r="107" spans="1:36" ht="20.100000000000001" customHeight="1">
      <c r="A107"/>
      <c r="B107"/>
      <c r="D107" s="22" t="s">
        <v>39</v>
      </c>
      <c r="E107" s="20" t="s">
        <v>40</v>
      </c>
      <c r="F107" s="22" t="s">
        <v>41</v>
      </c>
      <c r="G107" s="5"/>
      <c r="H107"/>
      <c r="I107"/>
      <c r="J107"/>
      <c r="K107"/>
    </row>
    <row r="108" spans="1:36" ht="20.100000000000001" customHeight="1">
      <c r="A108"/>
      <c r="B108"/>
      <c r="C108" t="s">
        <v>42</v>
      </c>
      <c r="D108" s="22" t="s">
        <v>43</v>
      </c>
      <c r="E108" s="20" t="s">
        <v>44</v>
      </c>
      <c r="F108" s="22" t="s">
        <v>45</v>
      </c>
      <c r="G108" s="5"/>
      <c r="H108"/>
      <c r="I108"/>
      <c r="J108"/>
      <c r="K108"/>
    </row>
    <row r="109" spans="1:36" ht="20.100000000000001" customHeight="1">
      <c r="A109"/>
      <c r="B109"/>
      <c r="D109" s="22" t="s">
        <v>46</v>
      </c>
      <c r="E109" s="20" t="s">
        <v>47</v>
      </c>
      <c r="F109" s="22" t="s">
        <v>48</v>
      </c>
      <c r="G109" s="5"/>
      <c r="H109"/>
      <c r="I109"/>
      <c r="J109"/>
      <c r="K109"/>
    </row>
    <row r="110" spans="1:36" ht="20.100000000000001" customHeight="1">
      <c r="A110"/>
      <c r="B110"/>
      <c r="D110" s="22" t="s">
        <v>46</v>
      </c>
      <c r="E110" s="20" t="s">
        <v>49</v>
      </c>
      <c r="F110" s="39" t="s">
        <v>50</v>
      </c>
      <c r="G110" s="47"/>
      <c r="H110"/>
      <c r="I110"/>
      <c r="J110"/>
      <c r="K110"/>
    </row>
    <row r="111" spans="1:36" ht="20.100000000000001" customHeight="1">
      <c r="A111"/>
      <c r="B111"/>
      <c r="D111" s="22" t="s">
        <v>46</v>
      </c>
      <c r="E111" s="20" t="s">
        <v>51</v>
      </c>
      <c r="F111" s="22" t="s">
        <v>52</v>
      </c>
      <c r="G111" s="5"/>
      <c r="H111"/>
      <c r="I111"/>
      <c r="J111"/>
      <c r="K111"/>
    </row>
    <row r="112" spans="1:36" ht="20.100000000000001" customHeight="1">
      <c r="A112"/>
      <c r="B112"/>
      <c r="D112" s="22" t="s">
        <v>46</v>
      </c>
      <c r="E112" s="20" t="s">
        <v>53</v>
      </c>
      <c r="F112" s="22" t="s">
        <v>54</v>
      </c>
      <c r="G112" s="5"/>
      <c r="H112"/>
      <c r="I112"/>
      <c r="J112"/>
      <c r="K112"/>
    </row>
    <row r="113" spans="1:11" ht="20.100000000000001" customHeight="1">
      <c r="A113"/>
      <c r="B113"/>
      <c r="D113" s="22" t="s">
        <v>46</v>
      </c>
      <c r="E113" s="20" t="s">
        <v>55</v>
      </c>
      <c r="F113" s="22" t="s">
        <v>35</v>
      </c>
      <c r="G113" s="5"/>
      <c r="H113"/>
      <c r="I113"/>
      <c r="J113"/>
      <c r="K113"/>
    </row>
    <row r="114" spans="1:11" ht="20.100000000000001" customHeight="1">
      <c r="A114"/>
      <c r="B114"/>
      <c r="D114" s="22" t="s">
        <v>46</v>
      </c>
      <c r="E114" s="20" t="s">
        <v>56</v>
      </c>
      <c r="F114" s="22" t="s">
        <v>57</v>
      </c>
      <c r="G114" s="5"/>
      <c r="H114"/>
      <c r="I114"/>
      <c r="J114"/>
      <c r="K114"/>
    </row>
    <row r="115" spans="1:11" ht="20.100000000000001" customHeight="1">
      <c r="A115"/>
      <c r="B115"/>
      <c r="D115" s="22" t="s">
        <v>46</v>
      </c>
      <c r="E115" s="20" t="s">
        <v>58</v>
      </c>
      <c r="F115" s="22" t="s">
        <v>59</v>
      </c>
      <c r="G115" s="5"/>
      <c r="H115"/>
      <c r="I115"/>
      <c r="J115"/>
      <c r="K115"/>
    </row>
  </sheetData>
  <sheetProtection selectLockedCells="1" selectUnlockedCells="1"/>
  <mergeCells count="2">
    <mergeCell ref="O1:Q1"/>
    <mergeCell ref="S1:AJ1"/>
  </mergeCells>
  <printOptions horizontalCentered="1"/>
  <pageMargins left="0.19652777777777777" right="0.15763888888888888" top="0.59097222222222223" bottom="0.15763888888888888" header="0.15763888888888888" footer="0.51180555555555551"/>
  <pageSetup paperSize="9" firstPageNumber="0" orientation="landscape" horizontalDpi="300" verticalDpi="300"/>
  <headerFooter alignWithMargins="0">
    <oddHeader>&amp;CVELO-CLUB FRANCHEVILLE
GRIMPEE DE CHAUSSAN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5"/>
  <sheetViews>
    <sheetView topLeftCell="B73" workbookViewId="0">
      <selection activeCell="B64" sqref="B64"/>
    </sheetView>
  </sheetViews>
  <sheetFormatPr defaultColWidth="11" defaultRowHeight="12.75"/>
  <cols>
    <col min="1" max="1" width="8.5703125" style="3" hidden="1" customWidth="1"/>
    <col min="2" max="2" width="4.5703125" customWidth="1"/>
    <col min="3" max="3" width="12.5703125" customWidth="1"/>
    <col min="4" max="4" width="9.7109375" customWidth="1"/>
    <col min="5" max="5" width="22.28515625" customWidth="1"/>
    <col min="6" max="6" width="9.140625" customWidth="1"/>
    <col min="7" max="7" width="5.5703125" hidden="1" customWidth="1"/>
    <col min="8" max="8" width="8.7109375" style="2" hidden="1" customWidth="1"/>
    <col min="9" max="9" width="2.42578125" style="2" hidden="1" customWidth="1"/>
    <col min="10" max="10" width="2.7109375" style="2" hidden="1" customWidth="1"/>
    <col min="11" max="11" width="9.7109375" customWidth="1"/>
    <col min="12" max="12" width="8.5703125" customWidth="1"/>
    <col min="13" max="13" width="5.140625" hidden="1" customWidth="1"/>
    <col min="14" max="14" width="1.42578125" customWidth="1"/>
    <col min="15" max="15" width="7.85546875" customWidth="1"/>
    <col min="16" max="16" width="2" customWidth="1"/>
    <col min="17" max="17" width="1.42578125" customWidth="1"/>
    <col min="18" max="18" width="3.140625" style="1" customWidth="1"/>
    <col min="19" max="19" width="1.42578125" customWidth="1"/>
    <col min="20" max="20" width="3.28515625" customWidth="1"/>
    <col min="21" max="21" width="1.140625" customWidth="1"/>
    <col min="22" max="22" width="3.42578125" customWidth="1"/>
    <col min="23" max="23" width="1.28515625" customWidth="1"/>
    <col min="24" max="24" width="3.42578125" customWidth="1"/>
    <col min="25" max="25" width="1.5703125" customWidth="1"/>
    <col min="26" max="26" width="4.140625" customWidth="1"/>
    <col min="27" max="27" width="1.28515625" customWidth="1"/>
    <col min="28" max="28" width="4.140625" customWidth="1"/>
    <col min="29" max="29" width="1.28515625" customWidth="1"/>
    <col min="30" max="30" width="3.7109375" customWidth="1"/>
    <col min="31" max="31" width="1.42578125" customWidth="1"/>
    <col min="32" max="32" width="4.140625" customWidth="1"/>
    <col min="33" max="33" width="1.42578125" customWidth="1"/>
    <col min="34" max="34" width="4.85546875" customWidth="1"/>
  </cols>
  <sheetData>
    <row r="1" spans="1:34">
      <c r="A1" s="48">
        <v>0.60486111111111118</v>
      </c>
      <c r="B1" s="48"/>
      <c r="C1" s="49"/>
      <c r="F1" s="49">
        <v>4.1666666666666664E-2</v>
      </c>
      <c r="H1" s="2">
        <v>2021</v>
      </c>
      <c r="K1" s="49">
        <v>6.9444444444444447E-4</v>
      </c>
      <c r="L1" s="2" t="s">
        <v>0</v>
      </c>
      <c r="M1" s="75" t="s">
        <v>1</v>
      </c>
      <c r="N1" s="75"/>
      <c r="O1" s="75"/>
      <c r="Q1" s="76" t="s">
        <v>2</v>
      </c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</row>
    <row r="2" spans="1:34" s="5" customFormat="1" ht="38.25" customHeight="1">
      <c r="A2" s="50" t="s">
        <v>4</v>
      </c>
      <c r="B2" s="74"/>
      <c r="C2" s="74" t="s">
        <v>5</v>
      </c>
      <c r="D2" s="74" t="s">
        <v>6</v>
      </c>
      <c r="E2" s="74" t="s">
        <v>7</v>
      </c>
      <c r="F2" s="74" t="s">
        <v>8</v>
      </c>
      <c r="G2" s="74" t="s">
        <v>9</v>
      </c>
      <c r="H2" s="74" t="s">
        <v>10</v>
      </c>
      <c r="I2" s="74" t="s">
        <v>11</v>
      </c>
      <c r="J2" s="74" t="s">
        <v>12</v>
      </c>
      <c r="K2" s="74" t="s">
        <v>14</v>
      </c>
      <c r="L2" s="74" t="s">
        <v>15</v>
      </c>
      <c r="M2" s="74" t="s">
        <v>17</v>
      </c>
      <c r="N2" s="74"/>
      <c r="O2" s="74" t="s">
        <v>18</v>
      </c>
      <c r="Q2" s="51"/>
      <c r="R2" s="36" t="s">
        <v>19</v>
      </c>
      <c r="T2" s="74" t="s">
        <v>20</v>
      </c>
      <c r="U2" s="52"/>
      <c r="V2" s="74" t="s">
        <v>21</v>
      </c>
      <c r="W2" s="52"/>
      <c r="X2" s="74" t="s">
        <v>22</v>
      </c>
      <c r="Y2" s="52"/>
      <c r="Z2" s="74" t="s">
        <v>23</v>
      </c>
      <c r="AA2" s="52"/>
      <c r="AB2" s="74" t="s">
        <v>24</v>
      </c>
      <c r="AC2" s="52"/>
      <c r="AD2" s="74" t="s">
        <v>25</v>
      </c>
      <c r="AE2" s="52"/>
      <c r="AF2" s="74" t="s">
        <v>26</v>
      </c>
      <c r="AG2" s="53"/>
      <c r="AH2" s="36" t="s">
        <v>27</v>
      </c>
    </row>
    <row r="3" spans="1:34" ht="24.95" customHeight="1">
      <c r="A3" s="54">
        <v>0.61805555555555558</v>
      </c>
      <c r="B3" s="72">
        <v>1</v>
      </c>
      <c r="C3" s="55" t="str">
        <f>INSCRIPTIONS!E22</f>
        <v>LIMONE</v>
      </c>
      <c r="D3" s="55" t="str">
        <f>INSCRIPTIONS!F22</f>
        <v>Maxime</v>
      </c>
      <c r="E3" s="55" t="str">
        <f>INSCRIPTIONS!G22</f>
        <v>CVAC VIENNE</v>
      </c>
      <c r="F3" s="55" t="str">
        <f>INSCRIPTIONS!H22</f>
        <v>FFC</v>
      </c>
      <c r="G3" s="55" t="str">
        <f>INSCRIPTIONS!I22</f>
        <v>38</v>
      </c>
      <c r="H3" s="55">
        <f>INSCRIPTIONS!J22</f>
        <v>1995</v>
      </c>
      <c r="I3" s="55" t="str">
        <f>INSCRIPTIONS!K22</f>
        <v>M</v>
      </c>
      <c r="J3" s="15">
        <f t="shared" ref="J3:J103" si="0">IF(H3&gt;0,H$1-H3,"")</f>
        <v>26</v>
      </c>
      <c r="K3" s="56">
        <v>3.2164351851851854E-2</v>
      </c>
      <c r="L3" s="57">
        <f>IF(K3&gt;0,(K3+$A$1)-(A3+$K$1),"")</f>
        <v>1.8275462962963007E-2</v>
      </c>
      <c r="M3" s="59" t="e">
        <f>IF(K3&gt;0,RANK(#REF!,#REF!,""=0),"")</f>
        <v>#REF!</v>
      </c>
      <c r="N3" s="60" t="str">
        <f>IF(J3&lt;17,#REF!,"")</f>
        <v/>
      </c>
      <c r="O3" s="59" t="str">
        <f>IF(K3="","",IF($J3&lt;17,RANK(N3,$N$3:$N$122,""=0),""))</f>
        <v/>
      </c>
      <c r="Q3" s="61" t="e">
        <f>IF(#REF!="j",#REF!,"")</f>
        <v>#REF!</v>
      </c>
      <c r="R3" s="62" t="e">
        <f>IF(K3="","",IF(#REF!="J",RANK(Q3,$Q$3:$Q$103,""=0),""))</f>
        <v>#REF!</v>
      </c>
      <c r="S3" t="e">
        <f>IF(#REF!="b",#REF!,"")</f>
        <v>#REF!</v>
      </c>
      <c r="T3" s="62" t="e">
        <f>IF(K3="","",IF(#REF!="B",RANK(S3,$S$3:$S$122,""=0),""))</f>
        <v>#REF!</v>
      </c>
      <c r="U3" s="63" t="e">
        <f>IF(#REF!="c",#REF!,"")</f>
        <v>#REF!</v>
      </c>
      <c r="V3" s="62" t="e">
        <f>IF(K3="","",IF(#REF!="C",RANK(U3,$U$3:$U$122,""=0),""))</f>
        <v>#REF!</v>
      </c>
      <c r="W3" t="e">
        <f>IF(#REF!="d",#REF!,"")</f>
        <v>#REF!</v>
      </c>
      <c r="X3" s="62" t="e">
        <f>IF(#REF!="","",IF(#REF!="D",RANK(W3,$W$3:$W$103,""=0),""))</f>
        <v>#REF!</v>
      </c>
      <c r="Y3" s="63" t="e">
        <f>IF(#REF!="e",#REF!,"")</f>
        <v>#REF!</v>
      </c>
      <c r="Z3" s="62" t="e">
        <f>IF(K3="","",IF(#REF!="E",RANK(Y3,$Y$3:$Y$103,""=0),""))</f>
        <v>#REF!</v>
      </c>
      <c r="AA3" s="63" t="e">
        <f>IF(#REF!="f",#REF!,"")</f>
        <v>#REF!</v>
      </c>
      <c r="AB3" s="62" t="e">
        <f>IF(K3="","",IF(#REF!="F",RANK(AA3,$AA$3:$AA$103,""=0),""))</f>
        <v>#REF!</v>
      </c>
      <c r="AC3" s="63" t="e">
        <f>IF(#REF!="g",#REF!,"")</f>
        <v>#REF!</v>
      </c>
      <c r="AD3" s="62" t="e">
        <f>IF(K3="","",IF(#REF!="G",RANK(AC3,$AC$3:$AC$103,""=0),""))</f>
        <v>#REF!</v>
      </c>
      <c r="AE3" s="63" t="e">
        <f>IF(#REF!="h",#REF!,"")</f>
        <v>#REF!</v>
      </c>
      <c r="AF3" s="62" t="e">
        <f>IF(K3="","",IF(#REF!="H",RANK(AE3,$AE$3:$AE$103,""=0),""))</f>
        <v>#REF!</v>
      </c>
      <c r="AG3" s="63" t="e">
        <f>IF(#REF!="A",#REF!,"")</f>
        <v>#REF!</v>
      </c>
      <c r="AH3" s="62" t="e">
        <f>IF(K3="","",IF(#REF!="A",RANK(AG3,$AG3:$AG$103,""=0),""))</f>
        <v>#REF!</v>
      </c>
    </row>
    <row r="4" spans="1:34" ht="24.95" customHeight="1">
      <c r="A4" s="54">
        <v>0.6069444444444444</v>
      </c>
      <c r="B4" s="72">
        <v>2</v>
      </c>
      <c r="C4" s="55" t="str">
        <f>INSCRIPTIONS!E6</f>
        <v>CHEYTION</v>
      </c>
      <c r="D4" s="55" t="str">
        <f>INSCRIPTIONS!F6</f>
        <v>Antony</v>
      </c>
      <c r="E4" s="55" t="str">
        <f>INSCRIPTIONS!G6</f>
        <v>Vélo-Club LE CHEYLARD</v>
      </c>
      <c r="F4" s="55" t="str">
        <f>INSCRIPTIONS!H6</f>
        <v>FFC</v>
      </c>
      <c r="G4" s="55" t="str">
        <f>INSCRIPTIONS!I6</f>
        <v>07</v>
      </c>
      <c r="H4" s="55">
        <f>INSCRIPTIONS!J6</f>
        <v>1975</v>
      </c>
      <c r="I4" s="55" t="str">
        <f>INSCRIPTIONS!K6</f>
        <v>M</v>
      </c>
      <c r="J4" s="14">
        <f t="shared" si="0"/>
        <v>46</v>
      </c>
      <c r="K4" s="65">
        <v>2.1689814814814815E-2</v>
      </c>
      <c r="L4" s="66">
        <f>IF(K4&gt;0,(K4+$A$1)-(A4+$K$1),"")</f>
        <v>1.8912037037037144E-2</v>
      </c>
      <c r="M4" s="68" t="e">
        <f>IF(K4&gt;0,RANK(#REF!,#REF!,""=0),"")</f>
        <v>#REF!</v>
      </c>
      <c r="N4" s="69" t="str">
        <f>IF(J4&lt;17,#REF!,"")</f>
        <v/>
      </c>
      <c r="O4" s="68" t="str">
        <f>IF(K4="","",IF($J4&lt;17,RANK(N4,$N$3:$N$122,""=0),""))</f>
        <v/>
      </c>
      <c r="Q4" s="61" t="e">
        <f>IF(#REF!="j",#REF!,"")</f>
        <v>#REF!</v>
      </c>
      <c r="R4" s="62" t="e">
        <f>IF(K4="","",IF(#REF!="J",RANK(Q4,$Q$3:$Q$103,""=0),""))</f>
        <v>#REF!</v>
      </c>
      <c r="S4" t="e">
        <f>IF(#REF!="b",#REF!,"")</f>
        <v>#REF!</v>
      </c>
      <c r="T4" s="62" t="e">
        <f>IF(K4="","",IF(#REF!="B",RANK(S4,$S$3:$S$122,""=0),""))</f>
        <v>#REF!</v>
      </c>
      <c r="U4" s="63" t="e">
        <f>IF(#REF!="c",#REF!,"")</f>
        <v>#REF!</v>
      </c>
      <c r="V4" s="62" t="e">
        <f>IF(K4="","",IF(#REF!="C",RANK(U4,$U$3:$U$122,""=0),""))</f>
        <v>#REF!</v>
      </c>
      <c r="W4" t="e">
        <f>IF(#REF!="d",#REF!,"")</f>
        <v>#REF!</v>
      </c>
      <c r="X4" s="62" t="e">
        <f>IF(#REF!="","",IF(#REF!="D",RANK(W4,$W$3:$W$103,""=0),""))</f>
        <v>#REF!</v>
      </c>
      <c r="Y4" s="63" t="e">
        <f>IF(#REF!="e",#REF!,"")</f>
        <v>#REF!</v>
      </c>
      <c r="Z4" s="62" t="e">
        <f>IF(K4="","",IF(#REF!="E",RANK(Y4,$Y$3:$Y$103,""=0),""))</f>
        <v>#REF!</v>
      </c>
      <c r="AA4" s="63" t="e">
        <f>IF(#REF!="f",#REF!,"")</f>
        <v>#REF!</v>
      </c>
      <c r="AB4" s="62" t="e">
        <f>IF(K4="","",IF(#REF!="F",RANK(AA4,$AA$3:$AA$103,""=0),""))</f>
        <v>#REF!</v>
      </c>
      <c r="AC4" s="63" t="e">
        <f>IF(#REF!="g",#REF!,"")</f>
        <v>#REF!</v>
      </c>
      <c r="AD4" s="62" t="e">
        <f>IF(K4="","",IF(#REF!="G",RANK(AC4,$AC$3:$AC$103,""=0),""))</f>
        <v>#REF!</v>
      </c>
      <c r="AE4" s="63" t="e">
        <f>IF(#REF!="h",#REF!,"")</f>
        <v>#REF!</v>
      </c>
      <c r="AF4" s="62" t="e">
        <f>IF(K4="","",IF(#REF!="H",RANK(AE4,$AE$3:$AE$103,""=0),""))</f>
        <v>#REF!</v>
      </c>
      <c r="AG4" s="63" t="e">
        <f>IF(#REF!="A",#REF!,"")</f>
        <v>#REF!</v>
      </c>
      <c r="AH4" s="62" t="e">
        <f>IF(K4="","",IF(#REF!="A",RANK(AG4,$AG4:$AG$103,""=0),""))</f>
        <v>#REF!</v>
      </c>
    </row>
    <row r="5" spans="1:34" ht="24.95" customHeight="1">
      <c r="A5" s="54">
        <v>0.65208333333333335</v>
      </c>
      <c r="B5" s="72">
        <v>3</v>
      </c>
      <c r="C5" s="55" t="str">
        <f>INSCRIPTIONS!E75</f>
        <v>BUISSON</v>
      </c>
      <c r="D5" s="55" t="str">
        <f>INSCRIPTIONS!F75</f>
        <v>Hugo</v>
      </c>
      <c r="E5" s="55" t="str">
        <f>INSCRIPTIONS!G75</f>
        <v>Ecole des Grimpeurs</v>
      </c>
      <c r="F5" s="55" t="str">
        <f>INSCRIPTIONS!H75</f>
        <v>FFC</v>
      </c>
      <c r="G5" s="55">
        <f>INSCRIPTIONS!I75</f>
        <v>38</v>
      </c>
      <c r="H5" s="55">
        <f>INSCRIPTIONS!J75</f>
        <v>2000</v>
      </c>
      <c r="I5" s="55">
        <f>INSCRIPTIONS!K75</f>
        <v>0</v>
      </c>
      <c r="J5" s="14">
        <f t="shared" si="0"/>
        <v>21</v>
      </c>
      <c r="K5" s="65">
        <v>6.7060185185185181E-2</v>
      </c>
      <c r="L5" s="66">
        <f>IF(K5&gt;0,(K5+$A$1)-(A5+$K$1),"")</f>
        <v>1.9143518518518587E-2</v>
      </c>
      <c r="M5" s="68" t="e">
        <f>IF(K5&gt;0,RANK(#REF!,#REF!,""=0),"")</f>
        <v>#REF!</v>
      </c>
      <c r="N5" s="69" t="str">
        <f>IF(J5&lt;17,#REF!,"")</f>
        <v/>
      </c>
      <c r="O5" s="68" t="str">
        <f>IF(K5="","",IF($J5&lt;17,RANK(N5,$N$3:$N$122,""=0),""))</f>
        <v/>
      </c>
      <c r="Q5" s="61" t="e">
        <f>IF(#REF!="j",#REF!,"")</f>
        <v>#REF!</v>
      </c>
      <c r="R5" s="62" t="e">
        <f>IF(K5="","",IF(#REF!="J",RANK(Q5,$Q$3:$Q$103,""=0),""))</f>
        <v>#REF!</v>
      </c>
      <c r="S5" t="e">
        <f>IF(#REF!="b",#REF!,"")</f>
        <v>#REF!</v>
      </c>
      <c r="T5" s="62" t="e">
        <f>IF(K5="","",IF(#REF!="B",RANK(S5,$S$3:$S$122,""=0),""))</f>
        <v>#REF!</v>
      </c>
      <c r="U5" s="63" t="e">
        <f>IF(#REF!="c",#REF!,"")</f>
        <v>#REF!</v>
      </c>
      <c r="V5" s="62" t="e">
        <f>IF(K5="","",IF(#REF!="C",RANK(U5,$U$3:$U$122,""=0),""))</f>
        <v>#REF!</v>
      </c>
      <c r="W5" t="e">
        <f>IF(#REF!="d",#REF!,"")</f>
        <v>#REF!</v>
      </c>
      <c r="X5" s="62" t="e">
        <f>IF(#REF!="","",IF(#REF!="D",RANK(W5,$W$3:$W$103,""=0),""))</f>
        <v>#REF!</v>
      </c>
      <c r="Y5" s="63" t="e">
        <f>IF(#REF!="e",#REF!,"")</f>
        <v>#REF!</v>
      </c>
      <c r="Z5" s="62" t="e">
        <f>IF(K5="","",IF(#REF!="E",RANK(Y5,$Y$3:$Y$103,""=0),""))</f>
        <v>#REF!</v>
      </c>
      <c r="AA5" s="63" t="e">
        <f>IF(#REF!="f",#REF!,"")</f>
        <v>#REF!</v>
      </c>
      <c r="AB5" s="62" t="e">
        <f>IF(K5="","",IF(#REF!="F",RANK(AA5,$AA$3:$AA$103,""=0),""))</f>
        <v>#REF!</v>
      </c>
      <c r="AC5" s="63" t="e">
        <f>IF(#REF!="g",#REF!,"")</f>
        <v>#REF!</v>
      </c>
      <c r="AD5" s="62" t="e">
        <f>IF(K5="","",IF(#REF!="G",RANK(AC5,$AC$3:$AC$103,""=0),""))</f>
        <v>#REF!</v>
      </c>
      <c r="AE5" s="63" t="e">
        <f>IF(#REF!="h",#REF!,"")</f>
        <v>#REF!</v>
      </c>
      <c r="AF5" s="62" t="e">
        <f>IF(K5="","",IF(#REF!="H",RANK(AE5,$AE$3:$AE$103,""=0),""))</f>
        <v>#REF!</v>
      </c>
      <c r="AG5" s="63" t="e">
        <f>IF(#REF!="A",#REF!,"")</f>
        <v>#REF!</v>
      </c>
      <c r="AH5" s="62" t="e">
        <f>IF(K5="","",IF(#REF!="A",RANK(AG5,$AG5:$AG$103,""=0),""))</f>
        <v>#REF!</v>
      </c>
    </row>
    <row r="6" spans="1:34" ht="24.95" customHeight="1">
      <c r="A6" s="54">
        <v>0.64583333333333337</v>
      </c>
      <c r="B6" s="72">
        <v>4</v>
      </c>
      <c r="C6" s="55" t="str">
        <f>INSCRIPTIONS!E65</f>
        <v>DUPOUY</v>
      </c>
      <c r="D6" s="55" t="str">
        <f>INSCRIPTIONS!F65</f>
        <v>Jérôme</v>
      </c>
      <c r="E6" s="55" t="str">
        <f>INSCRIPTIONS!G65</f>
        <v>VC GLEIZE-LIMAS</v>
      </c>
      <c r="F6" s="55" t="str">
        <f>INSCRIPTIONS!H65</f>
        <v>FSGT</v>
      </c>
      <c r="G6" s="55" t="str">
        <f>INSCRIPTIONS!I65</f>
        <v>69</v>
      </c>
      <c r="H6" s="55">
        <f>INSCRIPTIONS!J65</f>
        <v>1979</v>
      </c>
      <c r="I6" s="55" t="str">
        <f>INSCRIPTIONS!K65</f>
        <v>M</v>
      </c>
      <c r="J6" s="14">
        <f t="shared" si="0"/>
        <v>42</v>
      </c>
      <c r="K6" s="65">
        <v>6.084490740740741E-2</v>
      </c>
      <c r="L6" s="66">
        <f>IF(K6&gt;0,(K6+$A$1)-(A6+$K$1),"")</f>
        <v>1.9178240740740815E-2</v>
      </c>
      <c r="M6" s="68" t="e">
        <f>IF(K6&gt;0,RANK(#REF!,#REF!,""=0),"")</f>
        <v>#REF!</v>
      </c>
      <c r="N6" s="69" t="str">
        <f>IF(J6&lt;17,#REF!,"")</f>
        <v/>
      </c>
      <c r="O6" s="68" t="str">
        <f>IF(K6="","",IF($J6&lt;17,RANK(N6,$N$3:$N$122,""=0),""))</f>
        <v/>
      </c>
      <c r="Q6" s="61" t="e">
        <f>IF(#REF!="j",#REF!,"")</f>
        <v>#REF!</v>
      </c>
      <c r="R6" s="62" t="e">
        <f>IF(K6="","",IF(#REF!="J",RANK(Q6,$Q$3:$Q$103,""=0),""))</f>
        <v>#REF!</v>
      </c>
      <c r="S6" t="e">
        <f>IF(#REF!="b",#REF!,"")</f>
        <v>#REF!</v>
      </c>
      <c r="T6" s="62" t="e">
        <f>IF(K6="","",IF(#REF!="B",RANK(S6,$S$3:$S$122,""=0),""))</f>
        <v>#REF!</v>
      </c>
      <c r="U6" s="63" t="e">
        <f>IF(#REF!="c",#REF!,"")</f>
        <v>#REF!</v>
      </c>
      <c r="V6" s="62" t="e">
        <f>IF(K6="","",IF(#REF!="C",RANK(U6,$U$3:$U$122,""=0),""))</f>
        <v>#REF!</v>
      </c>
      <c r="W6" t="e">
        <f>IF(#REF!="d",#REF!,"")</f>
        <v>#REF!</v>
      </c>
      <c r="X6" s="62" t="e">
        <f>IF(#REF!="","",IF(#REF!="D",RANK(W6,$W$3:$W$103,""=0),""))</f>
        <v>#REF!</v>
      </c>
      <c r="Y6" s="63" t="e">
        <f>IF(#REF!="e",#REF!,"")</f>
        <v>#REF!</v>
      </c>
      <c r="Z6" s="62" t="e">
        <f>IF(K6="","",IF(#REF!="E",RANK(Y6,$Y$3:$Y$103,""=0),""))</f>
        <v>#REF!</v>
      </c>
      <c r="AA6" s="63" t="e">
        <f>IF(#REF!="f",#REF!,"")</f>
        <v>#REF!</v>
      </c>
      <c r="AB6" s="62" t="e">
        <f>IF(K6="","",IF(#REF!="F",RANK(AA6,$AA$3:$AA$103,""=0),""))</f>
        <v>#REF!</v>
      </c>
      <c r="AC6" s="63" t="e">
        <f>IF(#REF!="g",#REF!,"")</f>
        <v>#REF!</v>
      </c>
      <c r="AD6" s="62" t="e">
        <f>IF(K6="","",IF(#REF!="G",RANK(AC6,$AC$3:$AC$103,""=0),""))</f>
        <v>#REF!</v>
      </c>
      <c r="AE6" s="63" t="e">
        <f>IF(#REF!="h",#REF!,"")</f>
        <v>#REF!</v>
      </c>
      <c r="AF6" s="62" t="e">
        <f>IF(K6="","",IF(#REF!="H",RANK(AE6,$AE$3:$AE$103,""=0),""))</f>
        <v>#REF!</v>
      </c>
      <c r="AG6" s="63" t="e">
        <f>IF(#REF!="A",#REF!,"")</f>
        <v>#REF!</v>
      </c>
      <c r="AH6" s="62" t="e">
        <f>IF(K6="","",IF(#REF!="A",RANK(AG6,$AG6:$AG$103,""=0),""))</f>
        <v>#REF!</v>
      </c>
    </row>
    <row r="7" spans="1:34" ht="24.95" customHeight="1">
      <c r="A7" s="54">
        <v>0.62777777777777777</v>
      </c>
      <c r="B7" s="72">
        <v>5</v>
      </c>
      <c r="C7" s="55" t="str">
        <f>INSCRIPTIONS!E37</f>
        <v>BERCHET</v>
      </c>
      <c r="D7" s="55" t="str">
        <f>INSCRIPTIONS!F37</f>
        <v>Rémi</v>
      </c>
      <c r="E7" s="55" t="str">
        <f>INSCRIPTIONS!G37</f>
        <v>ECD OULLINS</v>
      </c>
      <c r="F7" s="55" t="str">
        <f>INSCRIPTIONS!H37</f>
        <v>FFC</v>
      </c>
      <c r="G7" s="55" t="str">
        <f>INSCRIPTIONS!I37</f>
        <v>69</v>
      </c>
      <c r="H7" s="55">
        <f>INSCRIPTIONS!J37</f>
        <v>1990</v>
      </c>
      <c r="I7" s="55" t="str">
        <f>INSCRIPTIONS!K37</f>
        <v>M</v>
      </c>
      <c r="J7" s="14">
        <f t="shared" si="0"/>
        <v>31</v>
      </c>
      <c r="K7" s="65">
        <v>4.280092592592593E-2</v>
      </c>
      <c r="L7" s="66">
        <f>IF(K7&gt;0,(K7+$A$1)-(A7+$K$1),"")</f>
        <v>1.9189814814814854E-2</v>
      </c>
      <c r="M7" s="68" t="e">
        <f>IF(K7&gt;0,RANK(#REF!,#REF!,""=0),"")</f>
        <v>#REF!</v>
      </c>
      <c r="N7" s="69" t="str">
        <f>IF(J7&lt;17,#REF!,"")</f>
        <v/>
      </c>
      <c r="O7" s="68" t="str">
        <f>IF(K7="","",IF($J7&lt;17,RANK(N7,$N$3:$N$122,""=0),""))</f>
        <v/>
      </c>
      <c r="Q7" s="61" t="e">
        <f>IF(#REF!="j",#REF!,"")</f>
        <v>#REF!</v>
      </c>
      <c r="R7" s="62" t="e">
        <f>IF(K7="","",IF(#REF!="J",RANK(Q7,$Q$3:$Q$103,""=0),""))</f>
        <v>#REF!</v>
      </c>
      <c r="S7" t="e">
        <f>IF(#REF!="b",#REF!,"")</f>
        <v>#REF!</v>
      </c>
      <c r="T7" s="62" t="e">
        <f>IF(K7="","",IF(#REF!="B",RANK(S7,$S$3:$S$122,""=0),""))</f>
        <v>#REF!</v>
      </c>
      <c r="U7" s="63" t="e">
        <f>IF(#REF!="c",#REF!,"")</f>
        <v>#REF!</v>
      </c>
      <c r="V7" s="62" t="e">
        <f>IF(K7="","",IF(#REF!="C",RANK(U7,$U$3:$U$122,""=0),""))</f>
        <v>#REF!</v>
      </c>
      <c r="W7" t="e">
        <f>IF(#REF!="d",#REF!,"")</f>
        <v>#REF!</v>
      </c>
      <c r="X7" s="62" t="e">
        <f>IF(#REF!="","",IF(#REF!="D",RANK(W7,$W$3:$W$103,""=0),""))</f>
        <v>#REF!</v>
      </c>
      <c r="Y7" s="63" t="e">
        <f>IF(#REF!="e",#REF!,"")</f>
        <v>#REF!</v>
      </c>
      <c r="Z7" s="62" t="e">
        <f>IF(K7="","",IF(#REF!="E",RANK(Y7,$Y$3:$Y$103,""=0),""))</f>
        <v>#REF!</v>
      </c>
      <c r="AA7" s="63" t="e">
        <f>IF(#REF!="f",#REF!,"")</f>
        <v>#REF!</v>
      </c>
      <c r="AB7" s="62" t="e">
        <f>IF(K7="","",IF(#REF!="F",RANK(AA7,$AA$3:$AA$103,""=0),""))</f>
        <v>#REF!</v>
      </c>
      <c r="AC7" s="63" t="e">
        <f>IF(#REF!="g",#REF!,"")</f>
        <v>#REF!</v>
      </c>
      <c r="AD7" s="62" t="e">
        <f>IF(K7="","",IF(#REF!="G",RANK(AC7,$AC$3:$AC$103,""=0),""))</f>
        <v>#REF!</v>
      </c>
      <c r="AE7" s="63" t="e">
        <f>IF(#REF!="h",#REF!,"")</f>
        <v>#REF!</v>
      </c>
      <c r="AF7" s="62" t="e">
        <f>IF(K7="","",IF(#REF!="H",RANK(AE7,$AE$3:$AE$103,""=0),""))</f>
        <v>#REF!</v>
      </c>
      <c r="AG7" s="63" t="e">
        <f>IF(#REF!="A",#REF!,"")</f>
        <v>#REF!</v>
      </c>
      <c r="AH7" s="62" t="e">
        <f>IF(K7="","",IF(#REF!="A",RANK(AG7,$AG7:$AG$103,""=0),""))</f>
        <v>#REF!</v>
      </c>
    </row>
    <row r="8" spans="1:34" ht="24.95" customHeight="1">
      <c r="A8" s="54">
        <v>0.64444444444444449</v>
      </c>
      <c r="B8" s="68">
        <v>6</v>
      </c>
      <c r="C8" s="55" t="str">
        <f>INSCRIPTIONS!E63</f>
        <v>LACAILLE</v>
      </c>
      <c r="D8" s="55" t="str">
        <f>INSCRIPTIONS!F63</f>
        <v>Alban</v>
      </c>
      <c r="E8" s="55" t="str">
        <f>INSCRIPTIONS!G63</f>
        <v>AC LYON VAISE</v>
      </c>
      <c r="F8" s="55" t="str">
        <f>INSCRIPTIONS!H63</f>
        <v>FFC</v>
      </c>
      <c r="G8" s="55" t="str">
        <f>INSCRIPTIONS!I63</f>
        <v>69</v>
      </c>
      <c r="H8" s="55">
        <f>INSCRIPTIONS!J63</f>
        <v>1998</v>
      </c>
      <c r="I8" s="55" t="str">
        <f>INSCRIPTIONS!K63</f>
        <v>M</v>
      </c>
      <c r="J8" s="14">
        <f t="shared" si="0"/>
        <v>23</v>
      </c>
      <c r="K8" s="65">
        <v>5.9641203703703703E-2</v>
      </c>
      <c r="L8" s="66">
        <f>IF(K8&gt;0,(K8+$A$1)-(A8+$K$1),"")</f>
        <v>1.9363425925925992E-2</v>
      </c>
      <c r="M8" s="68" t="e">
        <f>IF(K8&gt;0,RANK(#REF!,#REF!,""=0),"")</f>
        <v>#REF!</v>
      </c>
      <c r="N8" s="69" t="str">
        <f>IF(J8&lt;17,#REF!,"")</f>
        <v/>
      </c>
      <c r="O8" s="68" t="str">
        <f>IF(K8="","",IF($J8&lt;17,RANK(N8,$N$3:$N$122,""=0),""))</f>
        <v/>
      </c>
      <c r="Q8" s="61" t="e">
        <f>IF(#REF!="j",#REF!,"")</f>
        <v>#REF!</v>
      </c>
      <c r="R8" s="62" t="e">
        <f>IF(K8="","",IF(#REF!="J",RANK(Q8,$Q$3:$Q$103,""=0),""))</f>
        <v>#REF!</v>
      </c>
      <c r="S8" t="e">
        <f>IF(#REF!="b",#REF!,"")</f>
        <v>#REF!</v>
      </c>
      <c r="T8" s="62" t="e">
        <f>IF(K8="","",IF(#REF!="B",RANK(S8,$S$3:$S$122,""=0),""))</f>
        <v>#REF!</v>
      </c>
      <c r="U8" s="63" t="e">
        <f>IF(#REF!="c",#REF!,"")</f>
        <v>#REF!</v>
      </c>
      <c r="V8" s="62" t="e">
        <f>IF(K8="","",IF(#REF!="C",RANK(U8,$U$3:$U$122,""=0),""))</f>
        <v>#REF!</v>
      </c>
      <c r="W8" t="e">
        <f>IF(#REF!="d",#REF!,"")</f>
        <v>#REF!</v>
      </c>
      <c r="X8" s="62" t="e">
        <f>IF(#REF!="","",IF(#REF!="D",RANK(W8,$W$3:$W$103,""=0),""))</f>
        <v>#REF!</v>
      </c>
      <c r="Y8" s="63" t="e">
        <f>IF(#REF!="e",#REF!,"")</f>
        <v>#REF!</v>
      </c>
      <c r="Z8" s="62" t="e">
        <f>IF(K8="","",IF(#REF!="E",RANK(Y8,$Y$3:$Y$103,""=0),""))</f>
        <v>#REF!</v>
      </c>
      <c r="AA8" s="63" t="e">
        <f>IF(#REF!="f",#REF!,"")</f>
        <v>#REF!</v>
      </c>
      <c r="AB8" s="62" t="e">
        <f>IF(K8="","",IF(#REF!="F",RANK(AA8,$AA$3:$AA$103,""=0),""))</f>
        <v>#REF!</v>
      </c>
      <c r="AC8" s="63" t="e">
        <f>IF(#REF!="g",#REF!,"")</f>
        <v>#REF!</v>
      </c>
      <c r="AD8" s="62" t="e">
        <f>IF(K8="","",IF(#REF!="G",RANK(AC8,$AC$3:$AC$103,""=0),""))</f>
        <v>#REF!</v>
      </c>
      <c r="AE8" s="63" t="e">
        <f>IF(#REF!="h",#REF!,"")</f>
        <v>#REF!</v>
      </c>
      <c r="AF8" s="62" t="e">
        <f>IF(K8="","",IF(#REF!="H",RANK(AE8,$AE$3:$AE$103,""=0),""))</f>
        <v>#REF!</v>
      </c>
      <c r="AG8" s="63" t="e">
        <f>IF(#REF!="A",#REF!,"")</f>
        <v>#REF!</v>
      </c>
      <c r="AH8" s="62" t="e">
        <f>IF(K8="","",IF(#REF!="A",RANK(AG8,$AG8:$AG$103,""=0),""))</f>
        <v>#REF!</v>
      </c>
    </row>
    <row r="9" spans="1:34" ht="24.95" customHeight="1">
      <c r="A9" s="54">
        <v>0.61944444444444446</v>
      </c>
      <c r="B9" s="68">
        <v>7</v>
      </c>
      <c r="C9" s="55" t="str">
        <f>INSCRIPTIONS!E25</f>
        <v>LEDAC</v>
      </c>
      <c r="D9" s="55" t="str">
        <f>INSCRIPTIONS!F25</f>
        <v>Pierre</v>
      </c>
      <c r="E9" s="55" t="str">
        <f>INSCRIPTIONS!G25</f>
        <v>LA TRONCHE Vélo Sport</v>
      </c>
      <c r="F9" s="55" t="str">
        <f>INSCRIPTIONS!H25</f>
        <v>UFOLEP</v>
      </c>
      <c r="G9" s="55" t="str">
        <f>INSCRIPTIONS!I25</f>
        <v>38</v>
      </c>
      <c r="H9" s="55">
        <f>INSCRIPTIONS!J25</f>
        <v>1969</v>
      </c>
      <c r="I9" s="55" t="str">
        <f>INSCRIPTIONS!K25</f>
        <v>M</v>
      </c>
      <c r="J9" s="14">
        <f t="shared" si="0"/>
        <v>52</v>
      </c>
      <c r="K9" s="65">
        <v>3.5289351851851856E-2</v>
      </c>
      <c r="L9" s="66">
        <f>IF(K9&gt;0,(K9+$A$1)-(A9+$K$1),"")</f>
        <v>2.0011574074074168E-2</v>
      </c>
      <c r="M9" s="68" t="e">
        <f>IF(K9&gt;0,RANK(#REF!,#REF!,""=0),"")</f>
        <v>#REF!</v>
      </c>
      <c r="N9" s="69" t="str">
        <f>IF(J9&lt;17,#REF!,"")</f>
        <v/>
      </c>
      <c r="O9" s="68" t="str">
        <f>IF(K9="","",IF($J9&lt;17,RANK(N9,$N$3:$N$122,""=0),""))</f>
        <v/>
      </c>
      <c r="Q9" s="61" t="e">
        <f>IF(#REF!="j",#REF!,"")</f>
        <v>#REF!</v>
      </c>
      <c r="R9" s="62" t="e">
        <f>IF(K9="","",IF(#REF!="J",RANK(Q9,$Q$3:$Q$103,""=0),""))</f>
        <v>#REF!</v>
      </c>
      <c r="S9" t="e">
        <f>IF(#REF!="b",#REF!,"")</f>
        <v>#REF!</v>
      </c>
      <c r="T9" s="62" t="e">
        <f>IF(K9="","",IF(#REF!="B",RANK(S9,$S$3:$S$122,""=0),""))</f>
        <v>#REF!</v>
      </c>
      <c r="U9" s="63" t="e">
        <f>IF(#REF!="c",#REF!,"")</f>
        <v>#REF!</v>
      </c>
      <c r="V9" s="62" t="e">
        <f>IF(K9="","",IF(#REF!="C",RANK(U9,$U$3:$U$122,""=0),""))</f>
        <v>#REF!</v>
      </c>
      <c r="W9" t="e">
        <f>IF(#REF!="d",#REF!,"")</f>
        <v>#REF!</v>
      </c>
      <c r="X9" s="62" t="e">
        <f>IF(#REF!="","",IF(#REF!="D",RANK(W9,$W$3:$W$103,""=0),""))</f>
        <v>#REF!</v>
      </c>
      <c r="Y9" s="63" t="e">
        <f>IF(#REF!="e",#REF!,"")</f>
        <v>#REF!</v>
      </c>
      <c r="Z9" s="62" t="e">
        <f>IF(K9="","",IF(#REF!="E",RANK(Y9,$Y$3:$Y$103,""=0),""))</f>
        <v>#REF!</v>
      </c>
      <c r="AA9" s="63" t="e">
        <f>IF(#REF!="f",#REF!,"")</f>
        <v>#REF!</v>
      </c>
      <c r="AB9" s="62" t="e">
        <f>IF(K9="","",IF(#REF!="F",RANK(AA9,$AA$3:$AA$103,""=0),""))</f>
        <v>#REF!</v>
      </c>
      <c r="AC9" s="63" t="e">
        <f>IF(#REF!="g",#REF!,"")</f>
        <v>#REF!</v>
      </c>
      <c r="AD9" s="62" t="e">
        <f>IF(K9="","",IF(#REF!="G",RANK(AC9,$AC$3:$AC$103,""=0),""))</f>
        <v>#REF!</v>
      </c>
      <c r="AE9" s="63" t="e">
        <f>IF(#REF!="h",#REF!,"")</f>
        <v>#REF!</v>
      </c>
      <c r="AF9" s="62" t="e">
        <f>IF(K9="","",IF(#REF!="H",RANK(AE9,$AE$3:$AE$103,""=0),""))</f>
        <v>#REF!</v>
      </c>
      <c r="AG9" s="63" t="e">
        <f>IF(#REF!="A",#REF!,"")</f>
        <v>#REF!</v>
      </c>
      <c r="AH9" s="62" t="e">
        <f>IF(K9="","",IF(#REF!="A",RANK(AG9,$AG9:$AG$103,""=0),""))</f>
        <v>#REF!</v>
      </c>
    </row>
    <row r="10" spans="1:34" ht="24.95" customHeight="1">
      <c r="A10" s="54">
        <v>0.625</v>
      </c>
      <c r="B10" s="68">
        <v>8</v>
      </c>
      <c r="C10" s="55" t="str">
        <f>INSCRIPTIONS!E33</f>
        <v>PELLEGRIN</v>
      </c>
      <c r="D10" s="55" t="str">
        <f>INSCRIPTIONS!F33</f>
        <v>Aloïs</v>
      </c>
      <c r="E10" s="55" t="str">
        <f>INSCRIPTIONS!G33</f>
        <v>ST VULBAS Vélo-Sport</v>
      </c>
      <c r="F10" s="55" t="str">
        <f>INSCRIPTIONS!H33</f>
        <v>FFC</v>
      </c>
      <c r="G10" s="55" t="str">
        <f>INSCRIPTIONS!I33</f>
        <v>01</v>
      </c>
      <c r="H10" s="55">
        <f>INSCRIPTIONS!J33</f>
        <v>1992</v>
      </c>
      <c r="I10" s="55" t="str">
        <f>INSCRIPTIONS!K33</f>
        <v>M</v>
      </c>
      <c r="J10" s="14">
        <f t="shared" si="0"/>
        <v>29</v>
      </c>
      <c r="K10" s="65">
        <v>4.1145833333333333E-2</v>
      </c>
      <c r="L10" s="66">
        <f>IF(K10&gt;0,(K10+$A$1)-(A10+$K$1),"")</f>
        <v>2.0312500000000067E-2</v>
      </c>
      <c r="M10" s="68" t="e">
        <f>IF(K10&gt;0,RANK(#REF!,#REF!,""=0),"")</f>
        <v>#REF!</v>
      </c>
      <c r="N10" s="69" t="str">
        <f>IF(J10&lt;17,#REF!,"")</f>
        <v/>
      </c>
      <c r="O10" s="68" t="str">
        <f>IF(K10="","",IF($J10&lt;17,RANK(N10,$N$3:$N$122,""=0),""))</f>
        <v/>
      </c>
      <c r="Q10" s="61" t="e">
        <f>IF(#REF!="j",#REF!,"")</f>
        <v>#REF!</v>
      </c>
      <c r="R10" s="62" t="e">
        <f>IF(K10="","",IF(#REF!="J",RANK(Q10,$Q$3:$Q$103,""=0),""))</f>
        <v>#REF!</v>
      </c>
      <c r="S10" t="e">
        <f>IF(#REF!="b",#REF!,"")</f>
        <v>#REF!</v>
      </c>
      <c r="T10" s="62" t="e">
        <f>IF(K10="","",IF(#REF!="B",RANK(S10,$S$3:$S$122,""=0),""))</f>
        <v>#REF!</v>
      </c>
      <c r="U10" s="63" t="e">
        <f>IF(#REF!="c",#REF!,"")</f>
        <v>#REF!</v>
      </c>
      <c r="V10" s="62" t="e">
        <f>IF(K10="","",IF(#REF!="C",RANK(U10,$U$3:$U$122,""=0),""))</f>
        <v>#REF!</v>
      </c>
      <c r="W10" t="e">
        <f>IF(#REF!="d",#REF!,"")</f>
        <v>#REF!</v>
      </c>
      <c r="X10" s="62" t="e">
        <f>IF(#REF!="","",IF(#REF!="D",RANK(W10,$W$3:$W$103,""=0),""))</f>
        <v>#REF!</v>
      </c>
      <c r="Y10" s="63" t="e">
        <f>IF(#REF!="e",#REF!,"")</f>
        <v>#REF!</v>
      </c>
      <c r="Z10" s="62" t="e">
        <f>IF(K10="","",IF(#REF!="E",RANK(Y10,$Y$3:$Y$103,""=0),""))</f>
        <v>#REF!</v>
      </c>
      <c r="AA10" s="63" t="e">
        <f>IF(#REF!="f",#REF!,"")</f>
        <v>#REF!</v>
      </c>
      <c r="AB10" s="62" t="e">
        <f>IF(K10="","",IF(#REF!="F",RANK(AA10,$AA$3:$AA$103,""=0),""))</f>
        <v>#REF!</v>
      </c>
      <c r="AC10" s="63" t="e">
        <f>IF(#REF!="g",#REF!,"")</f>
        <v>#REF!</v>
      </c>
      <c r="AD10" s="62" t="e">
        <f>IF(K10="","",IF(#REF!="G",RANK(AC10,$AC$3:$AC$103,""=0),""))</f>
        <v>#REF!</v>
      </c>
      <c r="AE10" s="63" t="e">
        <f>IF(#REF!="h",#REF!,"")</f>
        <v>#REF!</v>
      </c>
      <c r="AF10" s="62" t="e">
        <f>IF(K10="","",IF(#REF!="H",RANK(AE10,$AE$3:$AE$103,""=0),""))</f>
        <v>#REF!</v>
      </c>
      <c r="AG10" s="63" t="e">
        <f>IF(#REF!="A",#REF!,"")</f>
        <v>#REF!</v>
      </c>
      <c r="AH10" s="62" t="e">
        <f>IF(K10="","",IF(#REF!="A",RANK(AG10,$AG10:$AG$103,""=0),""))</f>
        <v>#REF!</v>
      </c>
    </row>
    <row r="11" spans="1:34" ht="24.95" customHeight="1">
      <c r="A11" s="54">
        <v>0.65347222222222223</v>
      </c>
      <c r="B11" s="68">
        <v>9</v>
      </c>
      <c r="C11" s="55" t="str">
        <f>INSCRIPTIONS!E77</f>
        <v>BRYERE</v>
      </c>
      <c r="D11" s="55" t="str">
        <f>INSCRIPTIONS!F77</f>
        <v>Adrien</v>
      </c>
      <c r="E11" s="55" t="str">
        <f>INSCRIPTIONS!G77</f>
        <v>Chambery Cyclisme competition</v>
      </c>
      <c r="F11" s="55" t="str">
        <f>INSCRIPTIONS!H77</f>
        <v>FFC</v>
      </c>
      <c r="G11" s="55">
        <f>INSCRIPTIONS!I77</f>
        <v>73</v>
      </c>
      <c r="H11" s="55">
        <f>INSCRIPTIONS!J77</f>
        <v>2001</v>
      </c>
      <c r="I11" s="55">
        <f>INSCRIPTIONS!K77</f>
        <v>0</v>
      </c>
      <c r="J11" s="14">
        <f t="shared" si="0"/>
        <v>20</v>
      </c>
      <c r="K11" s="65">
        <v>6.9710648148148147E-2</v>
      </c>
      <c r="L11" s="66">
        <f>IF(K11&gt;0,(K11+$A$1)-(A11+$K$1),"")</f>
        <v>2.04050925925926E-2</v>
      </c>
      <c r="M11" s="68" t="e">
        <f>IF(K11&gt;0,RANK(#REF!,#REF!,""=0),"")</f>
        <v>#REF!</v>
      </c>
      <c r="N11" s="69" t="str">
        <f>IF(J11&lt;17,#REF!,"")</f>
        <v/>
      </c>
      <c r="O11" s="68" t="str">
        <f>IF(K11="","",IF($J11&lt;17,RANK(N11,$N$3:$N$122,""=0),""))</f>
        <v/>
      </c>
      <c r="Q11" s="61" t="e">
        <f>IF(#REF!="j",#REF!,"")</f>
        <v>#REF!</v>
      </c>
      <c r="R11" s="62" t="e">
        <f>IF(K11="","",IF(#REF!="J",RANK(Q11,$Q$3:$Q$103,""=0),""))</f>
        <v>#REF!</v>
      </c>
      <c r="S11" t="e">
        <f>IF(#REF!="b",#REF!,"")</f>
        <v>#REF!</v>
      </c>
      <c r="T11" s="62" t="e">
        <f>IF(K11="","",IF(#REF!="B",RANK(S11,$S$3:$S$122,""=0),""))</f>
        <v>#REF!</v>
      </c>
      <c r="U11" s="63" t="e">
        <f>IF(#REF!="c",#REF!,"")</f>
        <v>#REF!</v>
      </c>
      <c r="V11" s="62" t="e">
        <f>IF(K11="","",IF(#REF!="C",RANK(U11,$U$3:$U$122,""=0),""))</f>
        <v>#REF!</v>
      </c>
      <c r="W11" t="e">
        <f>IF(#REF!="d",#REF!,"")</f>
        <v>#REF!</v>
      </c>
      <c r="X11" s="62" t="e">
        <f>IF(#REF!="","",IF(#REF!="D",RANK(W11,$W$3:$W$103,""=0),""))</f>
        <v>#REF!</v>
      </c>
      <c r="Y11" s="63" t="e">
        <f>IF(#REF!="e",#REF!,"")</f>
        <v>#REF!</v>
      </c>
      <c r="Z11" s="62" t="e">
        <f>IF(K11="","",IF(#REF!="E",RANK(Y11,$Y$3:$Y$103,""=0),""))</f>
        <v>#REF!</v>
      </c>
      <c r="AA11" s="63" t="e">
        <f>IF(#REF!="f",#REF!,"")</f>
        <v>#REF!</v>
      </c>
      <c r="AB11" s="62" t="e">
        <f>IF(K11="","",IF(#REF!="F",RANK(AA11,$AA$3:$AA$103,""=0),""))</f>
        <v>#REF!</v>
      </c>
      <c r="AC11" s="63" t="e">
        <f>IF(#REF!="g",#REF!,"")</f>
        <v>#REF!</v>
      </c>
      <c r="AD11" s="62" t="e">
        <f>IF(K11="","",IF(#REF!="G",RANK(AC11,$AC$3:$AC$103,""=0),""))</f>
        <v>#REF!</v>
      </c>
      <c r="AE11" s="63" t="e">
        <f>IF(#REF!="h",#REF!,"")</f>
        <v>#REF!</v>
      </c>
      <c r="AF11" s="62" t="e">
        <f>IF(K11="","",IF(#REF!="H",RANK(AE11,$AE$3:$AE$103,""=0),""))</f>
        <v>#REF!</v>
      </c>
      <c r="AG11" s="63" t="e">
        <f>IF(#REF!="A",#REF!,"")</f>
        <v>#REF!</v>
      </c>
      <c r="AH11" s="62" t="e">
        <f>IF(K11="","",IF(#REF!="A",RANK(AG11,$AG11:$AG$103,""=0),""))</f>
        <v>#REF!</v>
      </c>
    </row>
    <row r="12" spans="1:34" ht="24.95" customHeight="1">
      <c r="A12" s="54">
        <v>0.60763888888888895</v>
      </c>
      <c r="B12" s="68">
        <v>10</v>
      </c>
      <c r="C12" s="55" t="str">
        <f>INSCRIPTIONS!E7</f>
        <v>RIGAL</v>
      </c>
      <c r="D12" s="55" t="str">
        <f>INSCRIPTIONS!F7</f>
        <v>Ivan</v>
      </c>
      <c r="E12" s="55" t="str">
        <f>INSCRIPTIONS!G7</f>
        <v>VC FRANCHEVILLE</v>
      </c>
      <c r="F12" s="55" t="str">
        <f>INSCRIPTIONS!H7</f>
        <v>FSGT</v>
      </c>
      <c r="G12" s="55" t="str">
        <f>INSCRIPTIONS!I7</f>
        <v>69</v>
      </c>
      <c r="H12" s="55">
        <f>INSCRIPTIONS!J7</f>
        <v>1997</v>
      </c>
      <c r="I12" s="55" t="str">
        <f>INSCRIPTIONS!K7</f>
        <v>M</v>
      </c>
      <c r="J12" s="14">
        <f t="shared" si="0"/>
        <v>24</v>
      </c>
      <c r="K12" s="65">
        <v>2.4062500000000001E-2</v>
      </c>
      <c r="L12" s="66">
        <f>IF(K12&gt;0,(K12+$A$1)-(A12+$K$1),"")</f>
        <v>2.0590277777777777E-2</v>
      </c>
      <c r="M12" s="68" t="e">
        <f>IF(K12&gt;0,RANK(#REF!,#REF!,""=0),"")</f>
        <v>#REF!</v>
      </c>
      <c r="N12" s="69" t="str">
        <f>IF(J12&lt;17,#REF!,"")</f>
        <v/>
      </c>
      <c r="O12" s="68" t="str">
        <f>IF(K12="","",IF($J12&lt;17,RANK(N12,$N$3:$N$122,""=0),""))</f>
        <v/>
      </c>
      <c r="Q12" s="61" t="e">
        <f>IF(#REF!="j",#REF!,"")</f>
        <v>#REF!</v>
      </c>
      <c r="R12" s="62" t="e">
        <f>IF(K12="","",IF(#REF!="J",RANK(Q12,$Q$3:$Q$103,""=0),""))</f>
        <v>#REF!</v>
      </c>
      <c r="S12" t="e">
        <f>IF(#REF!="b",#REF!,"")</f>
        <v>#REF!</v>
      </c>
      <c r="T12" s="62" t="e">
        <f>IF(K12="","",IF(#REF!="B",RANK(S12,$S$3:$S$122,""=0),""))</f>
        <v>#REF!</v>
      </c>
      <c r="U12" s="63" t="e">
        <f>IF(#REF!="c",#REF!,"")</f>
        <v>#REF!</v>
      </c>
      <c r="V12" s="62" t="e">
        <f>IF(K12="","",IF(#REF!="C",RANK(U12,$U$3:$U$122,""=0),""))</f>
        <v>#REF!</v>
      </c>
      <c r="W12" t="e">
        <f>IF(#REF!="d",#REF!,"")</f>
        <v>#REF!</v>
      </c>
      <c r="X12" s="62" t="e">
        <f>IF(#REF!="","",IF(#REF!="D",RANK(W12,$W$3:$W$103,""=0),""))</f>
        <v>#REF!</v>
      </c>
      <c r="Y12" s="63" t="e">
        <f>IF(#REF!="e",#REF!,"")</f>
        <v>#REF!</v>
      </c>
      <c r="Z12" s="62" t="e">
        <f>IF(K12="","",IF(#REF!="E",RANK(Y12,$Y$3:$Y$103,""=0),""))</f>
        <v>#REF!</v>
      </c>
      <c r="AA12" s="63" t="e">
        <f>IF(#REF!="f",#REF!,"")</f>
        <v>#REF!</v>
      </c>
      <c r="AB12" s="62" t="e">
        <f>IF(K12="","",IF(#REF!="F",RANK(AA12,$AA$3:$AA$103,""=0),""))</f>
        <v>#REF!</v>
      </c>
      <c r="AC12" s="63" t="e">
        <f>IF(#REF!="g",#REF!,"")</f>
        <v>#REF!</v>
      </c>
      <c r="AD12" s="62" t="e">
        <f>IF(K12="","",IF(#REF!="G",RANK(AC12,$AC$3:$AC$103,""=0),""))</f>
        <v>#REF!</v>
      </c>
      <c r="AE12" s="63" t="e">
        <f>IF(#REF!="h",#REF!,"")</f>
        <v>#REF!</v>
      </c>
      <c r="AF12" s="62" t="e">
        <f>IF(K12="","",IF(#REF!="H",RANK(AE12,$AE$3:$AE$103,""=0),""))</f>
        <v>#REF!</v>
      </c>
      <c r="AG12" s="63" t="e">
        <f>IF(#REF!="A",#REF!,"")</f>
        <v>#REF!</v>
      </c>
      <c r="AH12" s="62" t="e">
        <f>IF(K12="","",IF(#REF!="A",RANK(AG12,$AG12:$AG$103,""=0),""))</f>
        <v>#REF!</v>
      </c>
    </row>
    <row r="13" spans="1:34" ht="24.95" customHeight="1">
      <c r="A13" s="54">
        <v>0.6479166666666667</v>
      </c>
      <c r="B13" s="68">
        <v>11</v>
      </c>
      <c r="C13" s="55" t="str">
        <f>INSCRIPTIONS!E69</f>
        <v>PERRIER</v>
      </c>
      <c r="D13" s="55" t="str">
        <f>INSCRIPTIONS!F69</f>
        <v>Thierry</v>
      </c>
      <c r="E13" s="55" t="str">
        <f>INSCRIPTIONS!G69</f>
        <v>VC FRANCHEVILLE</v>
      </c>
      <c r="F13" s="55" t="str">
        <f>INSCRIPTIONS!H69</f>
        <v>FSGT</v>
      </c>
      <c r="G13" s="55" t="str">
        <f>INSCRIPTIONS!I69</f>
        <v>69</v>
      </c>
      <c r="H13" s="55">
        <f>INSCRIPTIONS!J69</f>
        <v>1973</v>
      </c>
      <c r="I13" s="55" t="str">
        <f>INSCRIPTIONS!K69</f>
        <v>M</v>
      </c>
      <c r="J13" s="14">
        <f t="shared" si="0"/>
        <v>48</v>
      </c>
      <c r="K13" s="65">
        <v>6.446759259259259E-2</v>
      </c>
      <c r="L13" s="66">
        <f>IF(K13&gt;0,(K13+$A$1)-(A13+$K$1),"")</f>
        <v>2.0717592592592649E-2</v>
      </c>
      <c r="M13" s="68" t="e">
        <f>IF(K13&gt;0,RANK(#REF!,#REF!,""=0),"")</f>
        <v>#REF!</v>
      </c>
      <c r="N13" s="69" t="str">
        <f>IF(J13&lt;17,#REF!,"")</f>
        <v/>
      </c>
      <c r="O13" s="68" t="str">
        <f>IF(K13="","",IF($J13&lt;17,RANK(N13,$N$3:$N$122,""=0),""))</f>
        <v/>
      </c>
      <c r="Q13" s="61" t="e">
        <f>IF(#REF!="j",#REF!,"")</f>
        <v>#REF!</v>
      </c>
      <c r="R13" s="62" t="e">
        <f>IF(K13="","",IF(#REF!="J",RANK(Q13,$Q$3:$Q$103,""=0),""))</f>
        <v>#REF!</v>
      </c>
      <c r="S13" t="e">
        <f>IF(#REF!="b",#REF!,"")</f>
        <v>#REF!</v>
      </c>
      <c r="T13" s="62" t="e">
        <f>IF(K13="","",IF(#REF!="B",RANK(S13,$S$3:$S$122,""=0),""))</f>
        <v>#REF!</v>
      </c>
      <c r="U13" s="63" t="e">
        <f>IF(#REF!="c",#REF!,"")</f>
        <v>#REF!</v>
      </c>
      <c r="V13" s="62" t="e">
        <f>IF(K13="","",IF(#REF!="C",RANK(U13,$U$3:$U$122,""=0),""))</f>
        <v>#REF!</v>
      </c>
      <c r="W13" t="e">
        <f>IF(#REF!="d",#REF!,"")</f>
        <v>#REF!</v>
      </c>
      <c r="X13" s="62" t="e">
        <f>IF(#REF!="","",IF(#REF!="D",RANK(W13,$W$3:$W$103,""=0),""))</f>
        <v>#REF!</v>
      </c>
      <c r="Y13" s="63" t="e">
        <f>IF(#REF!="e",#REF!,"")</f>
        <v>#REF!</v>
      </c>
      <c r="Z13" s="62" t="e">
        <f>IF(K13="","",IF(#REF!="E",RANK(Y13,$Y$3:$Y$103,""=0),""))</f>
        <v>#REF!</v>
      </c>
      <c r="AA13" s="63" t="e">
        <f>IF(#REF!="f",#REF!,"")</f>
        <v>#REF!</v>
      </c>
      <c r="AB13" s="62" t="e">
        <f>IF(K13="","",IF(#REF!="F",RANK(AA13,$AA$3:$AA$103,""=0),""))</f>
        <v>#REF!</v>
      </c>
      <c r="AC13" s="63" t="e">
        <f>IF(#REF!="g",#REF!,"")</f>
        <v>#REF!</v>
      </c>
      <c r="AD13" s="62" t="e">
        <f>IF(K13="","",IF(#REF!="G",RANK(AC13,$AC$3:$AC$103,""=0),""))</f>
        <v>#REF!</v>
      </c>
      <c r="AE13" s="63" t="e">
        <f>IF(#REF!="h",#REF!,"")</f>
        <v>#REF!</v>
      </c>
      <c r="AF13" s="62" t="e">
        <f>IF(K13="","",IF(#REF!="H",RANK(AE13,$AE$3:$AE$103,""=0),""))</f>
        <v>#REF!</v>
      </c>
      <c r="AG13" s="63" t="e">
        <f>IF(#REF!="A",#REF!,"")</f>
        <v>#REF!</v>
      </c>
      <c r="AH13" s="62" t="e">
        <f>IF(K13="","",IF(#REF!="A",RANK(AG13,$AG13:$AG$103,""=0),""))</f>
        <v>#REF!</v>
      </c>
    </row>
    <row r="14" spans="1:34" ht="24.95" customHeight="1">
      <c r="A14" s="54">
        <v>0.62916666666666665</v>
      </c>
      <c r="B14" s="68">
        <v>12</v>
      </c>
      <c r="C14" s="55" t="str">
        <f>INSCRIPTIONS!E39</f>
        <v>BERCHET</v>
      </c>
      <c r="D14" s="55" t="str">
        <f>INSCRIPTIONS!F39</f>
        <v>Guillaume</v>
      </c>
      <c r="E14" s="55" t="str">
        <f>INSCRIPTIONS!G39</f>
        <v>ECD OULLINS</v>
      </c>
      <c r="F14" s="55" t="str">
        <f>INSCRIPTIONS!H39</f>
        <v>FFC</v>
      </c>
      <c r="G14" s="55" t="str">
        <f>INSCRIPTIONS!I39</f>
        <v>69</v>
      </c>
      <c r="H14" s="55">
        <f>INSCRIPTIONS!J39</f>
        <v>1988</v>
      </c>
      <c r="I14" s="55" t="str">
        <f>INSCRIPTIONS!K39</f>
        <v>M</v>
      </c>
      <c r="J14" s="14">
        <f t="shared" si="0"/>
        <v>33</v>
      </c>
      <c r="K14" s="65">
        <v>4.5729166666666661E-2</v>
      </c>
      <c r="L14" s="66">
        <f>IF(K14&gt;0,(K14+$A$1)-(A14+$K$1),"")</f>
        <v>2.0729166666666798E-2</v>
      </c>
      <c r="M14" s="68" t="e">
        <f>IF(K14&gt;0,RANK(#REF!,#REF!,""=0),"")</f>
        <v>#REF!</v>
      </c>
      <c r="N14" s="69" t="str">
        <f>IF(J14&lt;17,#REF!,"")</f>
        <v/>
      </c>
      <c r="O14" s="68" t="str">
        <f>IF(K14="","",IF($J14&lt;17,RANK(N14,$N$3:$N$122,""=0),""))</f>
        <v/>
      </c>
      <c r="Q14" s="61" t="e">
        <f>IF(#REF!="j",#REF!,"")</f>
        <v>#REF!</v>
      </c>
      <c r="R14" s="62" t="e">
        <f>IF(K14="","",IF(#REF!="J",RANK(Q14,$Q$3:$Q$103,""=0),""))</f>
        <v>#REF!</v>
      </c>
      <c r="S14" t="e">
        <f>IF(#REF!="b",#REF!,"")</f>
        <v>#REF!</v>
      </c>
      <c r="T14" s="62" t="e">
        <f>IF(K14="","",IF(#REF!="B",RANK(S14,$S$3:$S$122,""=0),""))</f>
        <v>#REF!</v>
      </c>
      <c r="U14" s="63" t="e">
        <f>IF(#REF!="c",#REF!,"")</f>
        <v>#REF!</v>
      </c>
      <c r="V14" s="62" t="e">
        <f>IF(K14="","",IF(#REF!="C",RANK(U14,$U$3:$U$122,""=0),""))</f>
        <v>#REF!</v>
      </c>
      <c r="W14" t="e">
        <f>IF(#REF!="d",#REF!,"")</f>
        <v>#REF!</v>
      </c>
      <c r="X14" s="62" t="e">
        <f>IF(#REF!="","",IF(#REF!="D",RANK(W14,$W$3:$W$103,""=0),""))</f>
        <v>#REF!</v>
      </c>
      <c r="Y14" s="63" t="e">
        <f>IF(#REF!="e",#REF!,"")</f>
        <v>#REF!</v>
      </c>
      <c r="Z14" s="62" t="e">
        <f>IF(K14="","",IF(#REF!="E",RANK(Y14,$Y$3:$Y$103,""=0),""))</f>
        <v>#REF!</v>
      </c>
      <c r="AA14" s="63" t="e">
        <f>IF(#REF!="f",#REF!,"")</f>
        <v>#REF!</v>
      </c>
      <c r="AB14" s="62" t="e">
        <f>IF(K14="","",IF(#REF!="F",RANK(AA14,$AA$3:$AA$103,""=0),""))</f>
        <v>#REF!</v>
      </c>
      <c r="AC14" s="63" t="e">
        <f>IF(#REF!="g",#REF!,"")</f>
        <v>#REF!</v>
      </c>
      <c r="AD14" s="62" t="e">
        <f>IF(K14="","",IF(#REF!="G",RANK(AC14,$AC$3:$AC$103,""=0),""))</f>
        <v>#REF!</v>
      </c>
      <c r="AE14" s="63" t="e">
        <f>IF(#REF!="h",#REF!,"")</f>
        <v>#REF!</v>
      </c>
      <c r="AF14" s="62" t="e">
        <f>IF(K14="","",IF(#REF!="H",RANK(AE14,$AE$3:$AE$103,""=0),""))</f>
        <v>#REF!</v>
      </c>
      <c r="AG14" s="63" t="e">
        <f>IF(#REF!="A",#REF!,"")</f>
        <v>#REF!</v>
      </c>
      <c r="AH14" s="62" t="e">
        <f>IF(K14="","",IF(#REF!="A",RANK(AG14,$AG14:$AG$103,""=0),""))</f>
        <v>#REF!</v>
      </c>
    </row>
    <row r="15" spans="1:34" ht="24.95" customHeight="1">
      <c r="A15" s="54">
        <v>0.63680555555555551</v>
      </c>
      <c r="B15" s="68">
        <v>13</v>
      </c>
      <c r="C15" s="55" t="str">
        <f>INSCRIPTIONS!E52</f>
        <v>GONCALVES</v>
      </c>
      <c r="D15" s="55" t="str">
        <f>INSCRIPTIONS!F52</f>
        <v>Romain</v>
      </c>
      <c r="E15" s="55" t="str">
        <f>INSCRIPTIONS!G52</f>
        <v>AC Moulin à Vent</v>
      </c>
      <c r="F15" s="55" t="str">
        <f>INSCRIPTIONS!H52</f>
        <v>FSGT</v>
      </c>
      <c r="G15" s="55" t="str">
        <f>INSCRIPTIONS!I52</f>
        <v>69</v>
      </c>
      <c r="H15" s="55">
        <f>INSCRIPTIONS!J52</f>
        <v>1997</v>
      </c>
      <c r="I15" s="55" t="str">
        <f>INSCRIPTIONS!K52</f>
        <v>M</v>
      </c>
      <c r="J15" s="14">
        <f t="shared" si="0"/>
        <v>24</v>
      </c>
      <c r="K15" s="65">
        <v>5.3379629629629631E-2</v>
      </c>
      <c r="L15" s="66">
        <f>IF(K15&gt;0,(K15+$A$1)-(A15+$K$1),"")</f>
        <v>2.0740740740740837E-2</v>
      </c>
      <c r="M15" s="68" t="e">
        <f>IF(K15&gt;0,RANK(#REF!,#REF!,""=0),"")</f>
        <v>#REF!</v>
      </c>
      <c r="N15" s="69" t="str">
        <f>IF(J15&lt;17,#REF!,"")</f>
        <v/>
      </c>
      <c r="O15" s="68" t="str">
        <f>IF(K15="","",IF($J15&lt;17,RANK(N15,$N$3:$N$122,""=0),""))</f>
        <v/>
      </c>
      <c r="Q15" s="61" t="e">
        <f>IF(#REF!="j",#REF!,"")</f>
        <v>#REF!</v>
      </c>
      <c r="R15" s="62" t="e">
        <f>IF(K15="","",IF(#REF!="J",RANK(Q15,$Q$3:$Q$103,""=0),""))</f>
        <v>#REF!</v>
      </c>
      <c r="S15" t="e">
        <f>IF(#REF!="b",#REF!,"")</f>
        <v>#REF!</v>
      </c>
      <c r="T15" s="62" t="e">
        <f>IF(K15="","",IF(#REF!="B",RANK(S15,$S$3:$S$122,""=0),""))</f>
        <v>#REF!</v>
      </c>
      <c r="U15" s="63" t="e">
        <f>IF(#REF!="c",#REF!,"")</f>
        <v>#REF!</v>
      </c>
      <c r="V15" s="62" t="e">
        <f>IF(K15="","",IF(#REF!="C",RANK(U15,$U$3:$U$122,""=0),""))</f>
        <v>#REF!</v>
      </c>
      <c r="W15" t="e">
        <f>IF(#REF!="d",#REF!,"")</f>
        <v>#REF!</v>
      </c>
      <c r="X15" s="62" t="e">
        <f>IF(#REF!="","",IF(#REF!="D",RANK(W15,$W$3:$W$103,""=0),""))</f>
        <v>#REF!</v>
      </c>
      <c r="Y15" s="63" t="e">
        <f>IF(#REF!="e",#REF!,"")</f>
        <v>#REF!</v>
      </c>
      <c r="Z15" s="62" t="e">
        <f>IF(K15="","",IF(#REF!="E",RANK(Y15,$Y$3:$Y$103,""=0),""))</f>
        <v>#REF!</v>
      </c>
      <c r="AA15" s="63" t="e">
        <f>IF(#REF!="f",#REF!,"")</f>
        <v>#REF!</v>
      </c>
      <c r="AB15" s="62" t="e">
        <f>IF(K15="","",IF(#REF!="F",RANK(AA15,$AA$3:$AA$103,""=0),""))</f>
        <v>#REF!</v>
      </c>
      <c r="AC15" s="63" t="e">
        <f>IF(#REF!="g",#REF!,"")</f>
        <v>#REF!</v>
      </c>
      <c r="AD15" s="62" t="e">
        <f>IF(K15="","",IF(#REF!="G",RANK(AC15,$AC$3:$AC$103,""=0),""))</f>
        <v>#REF!</v>
      </c>
      <c r="AE15" s="63" t="e">
        <f>IF(#REF!="h",#REF!,"")</f>
        <v>#REF!</v>
      </c>
      <c r="AF15" s="62" t="e">
        <f>IF(K15="","",IF(#REF!="H",RANK(AE15,$AE$3:$AE$103,""=0),""))</f>
        <v>#REF!</v>
      </c>
      <c r="AG15" s="63" t="e">
        <f>IF(#REF!="A",#REF!,"")</f>
        <v>#REF!</v>
      </c>
      <c r="AH15" s="62" t="e">
        <f>IF(K15="","",IF(#REF!="A",RANK(AG15,$AG15:$AG$103,""=0),""))</f>
        <v>#REF!</v>
      </c>
    </row>
    <row r="16" spans="1:34" s="24" customFormat="1" ht="24.95" customHeight="1">
      <c r="A16" s="54">
        <v>0.61458333333333337</v>
      </c>
      <c r="B16" s="68">
        <v>14</v>
      </c>
      <c r="C16" s="55" t="str">
        <f>INSCRIPTIONS!E17</f>
        <v>PECOU</v>
      </c>
      <c r="D16" s="55" t="str">
        <f>INSCRIPTIONS!F17</f>
        <v>Johan</v>
      </c>
      <c r="E16" s="55" t="str">
        <f>INSCRIPTIONS!G17</f>
        <v>VC AMBERIEU</v>
      </c>
      <c r="F16" s="55" t="str">
        <f>INSCRIPTIONS!H17</f>
        <v>FFC</v>
      </c>
      <c r="G16" s="55" t="str">
        <f>INSCRIPTIONS!I17</f>
        <v>01</v>
      </c>
      <c r="H16" s="55">
        <f>INSCRIPTIONS!J17</f>
        <v>2003</v>
      </c>
      <c r="I16" s="55" t="str">
        <f>INSCRIPTIONS!K17</f>
        <v>M</v>
      </c>
      <c r="J16" s="14">
        <f t="shared" si="0"/>
        <v>18</v>
      </c>
      <c r="K16" s="65">
        <v>3.123842592592593E-2</v>
      </c>
      <c r="L16" s="66">
        <f>IF(K16&gt;0,(K16+$A$1)-(A16+$K$1),"")</f>
        <v>2.0821759259259331E-2</v>
      </c>
      <c r="M16" s="68" t="e">
        <f>IF(K16&gt;0,RANK(#REF!,#REF!,""=0),"")</f>
        <v>#REF!</v>
      </c>
      <c r="N16" s="69" t="str">
        <f>IF(J16&lt;17,#REF!,"")</f>
        <v/>
      </c>
      <c r="O16" s="68" t="str">
        <f>IF(K16="","",IF($J16&lt;17,RANK(N16,$N$3:$N$122,""=0),""))</f>
        <v/>
      </c>
      <c r="P16"/>
      <c r="Q16" s="61" t="e">
        <f>IF(#REF!="j",#REF!,"")</f>
        <v>#REF!</v>
      </c>
      <c r="R16" s="62" t="e">
        <f>IF(K16="","",IF(#REF!="J",RANK(Q16,$Q$3:$Q$103,""=0),""))</f>
        <v>#REF!</v>
      </c>
      <c r="S16" t="e">
        <f>IF(#REF!="b",#REF!,"")</f>
        <v>#REF!</v>
      </c>
      <c r="T16" s="62" t="e">
        <f>IF(K16="","",IF(#REF!="B",RANK(S16,$S$3:$S$122,""=0),""))</f>
        <v>#REF!</v>
      </c>
      <c r="U16" s="63" t="e">
        <f>IF(#REF!="c",#REF!,"")</f>
        <v>#REF!</v>
      </c>
      <c r="V16" s="62" t="e">
        <f>IF(K16="","",IF(#REF!="C",RANK(U16,$U$3:$U$122,""=0),""))</f>
        <v>#REF!</v>
      </c>
      <c r="W16" t="e">
        <f>IF(#REF!="d",#REF!,"")</f>
        <v>#REF!</v>
      </c>
      <c r="X16" s="62" t="e">
        <f>IF(#REF!="","",IF(#REF!="D",RANK(W16,$W$3:$W$103,""=0),""))</f>
        <v>#REF!</v>
      </c>
      <c r="Y16" s="63" t="e">
        <f>IF(#REF!="e",#REF!,"")</f>
        <v>#REF!</v>
      </c>
      <c r="Z16" s="62" t="e">
        <f>IF(K16="","",IF(#REF!="E",RANK(Y16,$Y$3:$Y$103,""=0),""))</f>
        <v>#REF!</v>
      </c>
      <c r="AA16" s="63" t="e">
        <f>IF(#REF!="f",#REF!,"")</f>
        <v>#REF!</v>
      </c>
      <c r="AB16" s="62" t="e">
        <f>IF(K16="","",IF(#REF!="F",RANK(AA16,$AA$3:$AA$103,""=0),""))</f>
        <v>#REF!</v>
      </c>
      <c r="AC16" s="63" t="e">
        <f>IF(#REF!="g",#REF!,"")</f>
        <v>#REF!</v>
      </c>
      <c r="AD16" s="62" t="e">
        <f>IF(K16="","",IF(#REF!="G",RANK(AC16,$AC$3:$AC$103,""=0),""))</f>
        <v>#REF!</v>
      </c>
      <c r="AE16" s="63" t="e">
        <f>IF(#REF!="h",#REF!,"")</f>
        <v>#REF!</v>
      </c>
      <c r="AF16" s="62" t="e">
        <f>IF(K16="","",IF(#REF!="H",RANK(AE16,$AE$3:$AE$103,""=0),""))</f>
        <v>#REF!</v>
      </c>
      <c r="AG16" s="63" t="e">
        <f>IF(#REF!="A",#REF!,"")</f>
        <v>#REF!</v>
      </c>
      <c r="AH16" s="62" t="e">
        <f>IF(K16="","",IF(#REF!="A",RANK(AG16,$AG16:$AG$103,""=0),""))</f>
        <v>#REF!</v>
      </c>
    </row>
    <row r="17" spans="1:34" ht="24.95" customHeight="1">
      <c r="A17" s="54">
        <v>0.61527777777777781</v>
      </c>
      <c r="B17" s="68">
        <v>15</v>
      </c>
      <c r="C17" s="55" t="str">
        <f>INSCRIPTIONS!E18</f>
        <v>DEMARE</v>
      </c>
      <c r="D17" s="55" t="str">
        <f>INSCRIPTIONS!F18</f>
        <v>François</v>
      </c>
      <c r="E17" s="55" t="str">
        <f>INSCRIPTIONS!G18</f>
        <v>VC VAULX EN VELIN</v>
      </c>
      <c r="F17" s="55" t="str">
        <f>INSCRIPTIONS!H18</f>
        <v>FSGT</v>
      </c>
      <c r="G17" s="55" t="str">
        <f>INSCRIPTIONS!I18</f>
        <v>69</v>
      </c>
      <c r="H17" s="55">
        <f>INSCRIPTIONS!J18</f>
        <v>1991</v>
      </c>
      <c r="I17" s="55" t="str">
        <f>INSCRIPTIONS!K18</f>
        <v>M</v>
      </c>
      <c r="J17" s="14">
        <f t="shared" si="0"/>
        <v>30</v>
      </c>
      <c r="K17" s="65">
        <v>3.2106481481481479E-2</v>
      </c>
      <c r="L17" s="66">
        <f>IF(K17&gt;0,(K17+$A$1)-(A17+$K$1),"")</f>
        <v>2.0995370370370359E-2</v>
      </c>
      <c r="M17" s="68" t="e">
        <f>IF(K17&gt;0,RANK(#REF!,#REF!,""=0),"")</f>
        <v>#REF!</v>
      </c>
      <c r="N17" s="69" t="str">
        <f>IF(J17&lt;17,#REF!,"")</f>
        <v/>
      </c>
      <c r="O17" s="68" t="str">
        <f>IF(K17="","",IF($J17&lt;17,RANK(N17,$N$3:$N$122,""=0),""))</f>
        <v/>
      </c>
      <c r="Q17" s="61" t="e">
        <f>IF(#REF!="j",#REF!,"")</f>
        <v>#REF!</v>
      </c>
      <c r="R17" s="62" t="e">
        <f>IF(K17="","",IF(#REF!="J",RANK(Q17,$Q$3:$Q$103,""=0),""))</f>
        <v>#REF!</v>
      </c>
      <c r="S17" t="e">
        <f>IF(#REF!="b",#REF!,"")</f>
        <v>#REF!</v>
      </c>
      <c r="T17" s="62" t="e">
        <f>IF(K17="","",IF(#REF!="B",RANK(S17,$S$3:$S$122,""=0),""))</f>
        <v>#REF!</v>
      </c>
      <c r="U17" s="63" t="e">
        <f>IF(#REF!="c",#REF!,"")</f>
        <v>#REF!</v>
      </c>
      <c r="V17" s="62" t="e">
        <f>IF(K17="","",IF(#REF!="C",RANK(U17,$U$3:$U$122,""=0),""))</f>
        <v>#REF!</v>
      </c>
      <c r="W17" t="e">
        <f>IF(#REF!="d",#REF!,"")</f>
        <v>#REF!</v>
      </c>
      <c r="X17" s="62" t="e">
        <f>IF(#REF!="","",IF(#REF!="D",RANK(W17,$W$3:$W$103,""=0),""))</f>
        <v>#REF!</v>
      </c>
      <c r="Y17" s="63" t="e">
        <f>IF(#REF!="e",#REF!,"")</f>
        <v>#REF!</v>
      </c>
      <c r="Z17" s="62" t="e">
        <f>IF(K17="","",IF(#REF!="E",RANK(Y17,$Y$3:$Y$103,""=0),""))</f>
        <v>#REF!</v>
      </c>
      <c r="AA17" s="63" t="e">
        <f>IF(#REF!="f",#REF!,"")</f>
        <v>#REF!</v>
      </c>
      <c r="AB17" s="62" t="e">
        <f>IF(K17="","",IF(#REF!="F",RANK(AA17,$AA$3:$AA$103,""=0),""))</f>
        <v>#REF!</v>
      </c>
      <c r="AC17" s="63" t="e">
        <f>IF(#REF!="g",#REF!,"")</f>
        <v>#REF!</v>
      </c>
      <c r="AD17" s="62" t="e">
        <f>IF(K17="","",IF(#REF!="G",RANK(AC17,$AC$3:$AC$103,""=0),""))</f>
        <v>#REF!</v>
      </c>
      <c r="AE17" s="63" t="e">
        <f>IF(#REF!="h",#REF!,"")</f>
        <v>#REF!</v>
      </c>
      <c r="AF17" s="62" t="e">
        <f>IF(K17="","",IF(#REF!="H",RANK(AE17,$AE$3:$AE$103,""=0),""))</f>
        <v>#REF!</v>
      </c>
      <c r="AG17" s="63" t="e">
        <f>IF(#REF!="A",#REF!,"")</f>
        <v>#REF!</v>
      </c>
      <c r="AH17" s="62" t="e">
        <f>IF(K17="","",IF(#REF!="A",RANK(AG17,$AG17:$AG$103,""=0),""))</f>
        <v>#REF!</v>
      </c>
    </row>
    <row r="18" spans="1:34" ht="24.95" customHeight="1">
      <c r="A18" s="54">
        <v>0.60833333333333328</v>
      </c>
      <c r="B18" s="68">
        <v>16</v>
      </c>
      <c r="C18" s="55" t="str">
        <f>INSCRIPTIONS!E8</f>
        <v>PROST</v>
      </c>
      <c r="D18" s="55" t="str">
        <f>INSCRIPTIONS!F8</f>
        <v>Roméo</v>
      </c>
      <c r="E18" s="55" t="str">
        <f>INSCRIPTIONS!G8</f>
        <v>VC FRANCHEVILLE</v>
      </c>
      <c r="F18" s="55" t="str">
        <f>INSCRIPTIONS!H8</f>
        <v>FSGT</v>
      </c>
      <c r="G18" s="55" t="str">
        <f>INSCRIPTIONS!I8</f>
        <v>69</v>
      </c>
      <c r="H18" s="55">
        <f>INSCRIPTIONS!J8</f>
        <v>2006</v>
      </c>
      <c r="I18" s="55" t="str">
        <f>INSCRIPTIONS!K8</f>
        <v>M</v>
      </c>
      <c r="J18" s="14">
        <f t="shared" si="0"/>
        <v>15</v>
      </c>
      <c r="K18" s="65">
        <v>2.5312500000000002E-2</v>
      </c>
      <c r="L18" s="66">
        <f>IF(K18&gt;0,(K18+$A$1)-(A18+$K$1),"")</f>
        <v>2.1145833333333419E-2</v>
      </c>
      <c r="M18" s="68" t="e">
        <f>IF(K18&gt;0,RANK(#REF!,#REF!,""=0),"")</f>
        <v>#REF!</v>
      </c>
      <c r="N18" s="69" t="e">
        <f>IF(J18&lt;17,#REF!,"")</f>
        <v>#REF!</v>
      </c>
      <c r="O18" s="68" t="e">
        <f>IF(K18="","",IF($J18&lt;17,RANK(N18,$N$3:$N$122,""=0),""))</f>
        <v>#REF!</v>
      </c>
      <c r="Q18" s="61" t="e">
        <f>IF(#REF!="j",#REF!,"")</f>
        <v>#REF!</v>
      </c>
      <c r="R18" s="62" t="e">
        <f>IF(K18="","",IF(#REF!="J",RANK(Q18,$Q$3:$Q$103,""=0),""))</f>
        <v>#REF!</v>
      </c>
      <c r="S18" t="e">
        <f>IF(#REF!="b",#REF!,"")</f>
        <v>#REF!</v>
      </c>
      <c r="T18" s="62" t="e">
        <f>IF(K18="","",IF(#REF!="B",RANK(S18,$S$3:$S$122,""=0),""))</f>
        <v>#REF!</v>
      </c>
      <c r="U18" s="63" t="e">
        <f>IF(#REF!="c",#REF!,"")</f>
        <v>#REF!</v>
      </c>
      <c r="V18" s="62" t="e">
        <f>IF(K18="","",IF(#REF!="C",RANK(U18,$U$3:$U$122,""=0),""))</f>
        <v>#REF!</v>
      </c>
      <c r="W18" t="e">
        <f>IF(#REF!="d",#REF!,"")</f>
        <v>#REF!</v>
      </c>
      <c r="X18" s="62" t="e">
        <f>IF(#REF!="","",IF(#REF!="D",RANK(W18,$W$3:$W$103,""=0),""))</f>
        <v>#REF!</v>
      </c>
      <c r="Y18" s="63" t="e">
        <f>IF(#REF!="e",#REF!,"")</f>
        <v>#REF!</v>
      </c>
      <c r="Z18" s="62" t="e">
        <f>IF(K18="","",IF(#REF!="E",RANK(Y18,$Y$3:$Y$103,""=0),""))</f>
        <v>#REF!</v>
      </c>
      <c r="AA18" s="63" t="e">
        <f>IF(#REF!="f",#REF!,"")</f>
        <v>#REF!</v>
      </c>
      <c r="AB18" s="62" t="e">
        <f>IF(K18="","",IF(#REF!="F",RANK(AA18,$AA$3:$AA$103,""=0),""))</f>
        <v>#REF!</v>
      </c>
      <c r="AC18" s="63" t="e">
        <f>IF(#REF!="g",#REF!,"")</f>
        <v>#REF!</v>
      </c>
      <c r="AD18" s="62" t="e">
        <f>IF(K18="","",IF(#REF!="G",RANK(AC18,$AC$3:$AC$103,""=0),""))</f>
        <v>#REF!</v>
      </c>
      <c r="AE18" s="63" t="e">
        <f>IF(#REF!="h",#REF!,"")</f>
        <v>#REF!</v>
      </c>
      <c r="AF18" s="62" t="e">
        <f>IF(K18="","",IF(#REF!="H",RANK(AE18,$AE$3:$AE$103,""=0),""))</f>
        <v>#REF!</v>
      </c>
      <c r="AG18" s="63" t="e">
        <f>IF(#REF!="A",#REF!,"")</f>
        <v>#REF!</v>
      </c>
      <c r="AH18" s="62" t="e">
        <f>IF(K18="","",IF(#REF!="A",RANK(AG18,$AG18:$AG$103,""=0),""))</f>
        <v>#REF!</v>
      </c>
    </row>
    <row r="19" spans="1:34" ht="24.95" customHeight="1">
      <c r="A19" s="54">
        <v>0.62847222222222221</v>
      </c>
      <c r="B19" s="68">
        <v>17</v>
      </c>
      <c r="C19" s="55" t="str">
        <f>INSCRIPTIONS!E38</f>
        <v>GAUTHERON</v>
      </c>
      <c r="D19" s="55" t="str">
        <f>INSCRIPTIONS!F38</f>
        <v>Louis</v>
      </c>
      <c r="E19" s="55" t="str">
        <f>INSCRIPTIONS!G38</f>
        <v>CC SAINT-MARTINOIS</v>
      </c>
      <c r="F19" s="55" t="str">
        <f>INSCRIPTIONS!H38</f>
        <v>FFC</v>
      </c>
      <c r="G19" s="55" t="str">
        <f>INSCRIPTIONS!I38</f>
        <v>69</v>
      </c>
      <c r="H19" s="55">
        <f>INSCRIPTIONS!J38</f>
        <v>2005</v>
      </c>
      <c r="I19" s="55" t="str">
        <f>INSCRIPTIONS!K38</f>
        <v>M</v>
      </c>
      <c r="J19" s="14">
        <f t="shared" si="0"/>
        <v>16</v>
      </c>
      <c r="K19" s="65">
        <v>4.5590277777777778E-2</v>
      </c>
      <c r="L19" s="66">
        <f>IF(K19&gt;0,(K19+$A$1)-(A19+$K$1),"")</f>
        <v>2.128472222222233E-2</v>
      </c>
      <c r="M19" s="68" t="e">
        <f>IF(K19&gt;0,RANK(#REF!,#REF!,""=0),"")</f>
        <v>#REF!</v>
      </c>
      <c r="N19" s="69" t="e">
        <f>IF(J19&lt;17,#REF!,"")</f>
        <v>#REF!</v>
      </c>
      <c r="O19" s="68" t="e">
        <f>IF(K19="","",IF($J19&lt;17,RANK(N19,$N$3:$N$122,""=0),""))</f>
        <v>#REF!</v>
      </c>
      <c r="Q19" s="61" t="e">
        <f>IF(#REF!="j",#REF!,"")</f>
        <v>#REF!</v>
      </c>
      <c r="R19" s="62" t="e">
        <f>IF(K19="","",IF(#REF!="J",RANK(Q19,$Q$3:$Q$103,""=0),""))</f>
        <v>#REF!</v>
      </c>
      <c r="S19" t="e">
        <f>IF(#REF!="b",#REF!,"")</f>
        <v>#REF!</v>
      </c>
      <c r="T19" s="62" t="e">
        <f>IF(K19="","",IF(#REF!="B",RANK(S19,$S$3:$S$122,""=0),""))</f>
        <v>#REF!</v>
      </c>
      <c r="U19" s="63" t="e">
        <f>IF(#REF!="c",#REF!,"")</f>
        <v>#REF!</v>
      </c>
      <c r="V19" s="62" t="e">
        <f>IF(K19="","",IF(#REF!="C",RANK(U19,$U$3:$U$122,""=0),""))</f>
        <v>#REF!</v>
      </c>
      <c r="W19" t="e">
        <f>IF(#REF!="d",#REF!,"")</f>
        <v>#REF!</v>
      </c>
      <c r="X19" s="62" t="e">
        <f>IF(#REF!="","",IF(#REF!="D",RANK(W19,$W$3:$W$103,""=0),""))</f>
        <v>#REF!</v>
      </c>
      <c r="Y19" s="63" t="e">
        <f>IF(#REF!="e",#REF!,"")</f>
        <v>#REF!</v>
      </c>
      <c r="Z19" s="62" t="e">
        <f>IF(K19="","",IF(#REF!="E",RANK(Y19,$Y$3:$Y$103,""=0),""))</f>
        <v>#REF!</v>
      </c>
      <c r="AA19" s="63" t="e">
        <f>IF(#REF!="f",#REF!,"")</f>
        <v>#REF!</v>
      </c>
      <c r="AB19" s="62" t="e">
        <f>IF(K19="","",IF(#REF!="F",RANK(AA19,$AA$3:$AA$103,""=0),""))</f>
        <v>#REF!</v>
      </c>
      <c r="AC19" s="63" t="e">
        <f>IF(#REF!="g",#REF!,"")</f>
        <v>#REF!</v>
      </c>
      <c r="AD19" s="62" t="e">
        <f>IF(K19="","",IF(#REF!="G",RANK(AC19,$AC$3:$AC$103,""=0),""))</f>
        <v>#REF!</v>
      </c>
      <c r="AE19" s="63" t="e">
        <f>IF(#REF!="h",#REF!,"")</f>
        <v>#REF!</v>
      </c>
      <c r="AF19" s="62" t="e">
        <f>IF(K19="","",IF(#REF!="H",RANK(AE19,$AE$3:$AE$103,""=0),""))</f>
        <v>#REF!</v>
      </c>
      <c r="AG19" s="63" t="e">
        <f>IF(#REF!="A",#REF!,"")</f>
        <v>#REF!</v>
      </c>
      <c r="AH19" s="62" t="e">
        <f>IF(K19="","",IF(#REF!="A",RANK(AG19,$AG19:$AG$103,""=0),""))</f>
        <v>#REF!</v>
      </c>
    </row>
    <row r="20" spans="1:34" ht="24.95" customHeight="1">
      <c r="A20" s="54">
        <v>0.61041666666666672</v>
      </c>
      <c r="B20" s="68">
        <v>18</v>
      </c>
      <c r="C20" s="55" t="str">
        <f>INSCRIPTIONS!E11</f>
        <v xml:space="preserve">PHILIPPE </v>
      </c>
      <c r="D20" s="55" t="str">
        <f>INSCRIPTIONS!F11</f>
        <v>François</v>
      </c>
      <c r="E20" s="55" t="str">
        <f>INSCRIPTIONS!G11</f>
        <v>VCMax Barrel</v>
      </c>
      <c r="F20" s="55" t="str">
        <f>INSCRIPTIONS!H11</f>
        <v>FSGT</v>
      </c>
      <c r="G20" s="55" t="str">
        <f>INSCRIPTIONS!I11</f>
        <v>69</v>
      </c>
      <c r="H20" s="55">
        <f>INSCRIPTIONS!J11</f>
        <v>1966</v>
      </c>
      <c r="I20" s="55" t="str">
        <f>INSCRIPTIONS!K11</f>
        <v>M</v>
      </c>
      <c r="J20" s="14">
        <f t="shared" si="0"/>
        <v>55</v>
      </c>
      <c r="K20" s="65">
        <v>2.78125E-2</v>
      </c>
      <c r="L20" s="66">
        <f>IF(K20&gt;0,(K20+$A$1)-(A20+$K$1),"")</f>
        <v>2.156250000000004E-2</v>
      </c>
      <c r="M20" s="68" t="e">
        <f>IF(K20&gt;0,RANK(#REF!,#REF!,""=0),"")</f>
        <v>#REF!</v>
      </c>
      <c r="N20" s="69" t="str">
        <f>IF(J20&lt;17,#REF!,"")</f>
        <v/>
      </c>
      <c r="O20" s="68" t="str">
        <f>IF(K20="","",IF($J20&lt;17,RANK(N20,$N$3:$N$122,""=0),""))</f>
        <v/>
      </c>
      <c r="Q20" s="61" t="e">
        <f>IF(#REF!="j",#REF!,"")</f>
        <v>#REF!</v>
      </c>
      <c r="R20" s="62" t="e">
        <f>IF(K20="","",IF(#REF!="J",RANK(Q20,$Q$3:$Q$103,""=0),""))</f>
        <v>#REF!</v>
      </c>
      <c r="S20" t="e">
        <f>IF(#REF!="b",#REF!,"")</f>
        <v>#REF!</v>
      </c>
      <c r="T20" s="62" t="e">
        <f>IF(K20="","",IF(#REF!="B",RANK(S20,$S$3:$S$122,""=0),""))</f>
        <v>#REF!</v>
      </c>
      <c r="U20" s="63" t="e">
        <f>IF(#REF!="c",#REF!,"")</f>
        <v>#REF!</v>
      </c>
      <c r="V20" s="62" t="e">
        <f>IF(K20="","",IF(#REF!="C",RANK(U20,$U$3:$U$122,""=0),""))</f>
        <v>#REF!</v>
      </c>
      <c r="W20" t="e">
        <f>IF(#REF!="d",#REF!,"")</f>
        <v>#REF!</v>
      </c>
      <c r="X20" s="62" t="e">
        <f>IF(#REF!="","",IF(#REF!="D",RANK(W20,$W$3:$W$103,""=0),""))</f>
        <v>#REF!</v>
      </c>
      <c r="Y20" s="63" t="e">
        <f>IF(#REF!="e",#REF!,"")</f>
        <v>#REF!</v>
      </c>
      <c r="Z20" s="62" t="e">
        <f>IF(K20="","",IF(#REF!="E",RANK(Y20,$Y$3:$Y$103,""=0),""))</f>
        <v>#REF!</v>
      </c>
      <c r="AA20" s="63" t="e">
        <f>IF(#REF!="f",#REF!,"")</f>
        <v>#REF!</v>
      </c>
      <c r="AB20" s="62" t="e">
        <f>IF(K20="","",IF(#REF!="F",RANK(AA20,$AA$3:$AA$103,""=0),""))</f>
        <v>#REF!</v>
      </c>
      <c r="AC20" s="63" t="e">
        <f>IF(#REF!="g",#REF!,"")</f>
        <v>#REF!</v>
      </c>
      <c r="AD20" s="62" t="e">
        <f>IF(K20="","",IF(#REF!="G",RANK(AC20,$AC$3:$AC$103,""=0),""))</f>
        <v>#REF!</v>
      </c>
      <c r="AE20" s="63" t="e">
        <f>IF(#REF!="h",#REF!,"")</f>
        <v>#REF!</v>
      </c>
      <c r="AF20" s="62" t="e">
        <f>IF(K20="","",IF(#REF!="H",RANK(AE20,$AE$3:$AE$103,""=0),""))</f>
        <v>#REF!</v>
      </c>
      <c r="AG20" s="63" t="e">
        <f>IF(#REF!="A",#REF!,"")</f>
        <v>#REF!</v>
      </c>
      <c r="AH20" s="62" t="e">
        <f>IF(K20="","",IF(#REF!="A",RANK(AG20,$AG20:$AG$103,""=0),""))</f>
        <v>#REF!</v>
      </c>
    </row>
    <row r="21" spans="1:34" ht="24.95" customHeight="1">
      <c r="A21" s="54">
        <v>0.64930555555555558</v>
      </c>
      <c r="B21" s="68">
        <v>19</v>
      </c>
      <c r="C21" s="55" t="str">
        <f>INSCRIPTIONS!E71</f>
        <v>LAUZEILLE</v>
      </c>
      <c r="D21" s="55" t="str">
        <f>INSCRIPTIONS!F71</f>
        <v>Stéphane</v>
      </c>
      <c r="E21" s="55" t="str">
        <f>INSCRIPTIONS!G71</f>
        <v>VC FRANCHEVILLE</v>
      </c>
      <c r="F21" s="55" t="str">
        <f>INSCRIPTIONS!H71</f>
        <v>FSGT</v>
      </c>
      <c r="G21" s="55">
        <f>INSCRIPTIONS!I71</f>
        <v>69</v>
      </c>
      <c r="H21" s="55">
        <f>INSCRIPTIONS!J71</f>
        <v>1975</v>
      </c>
      <c r="I21" s="55" t="str">
        <f>INSCRIPTIONS!K71</f>
        <v>M</v>
      </c>
      <c r="J21" s="14">
        <f t="shared" si="0"/>
        <v>46</v>
      </c>
      <c r="K21" s="65">
        <v>6.6898148148148151E-2</v>
      </c>
      <c r="L21" s="66">
        <f>IF(K21&gt;0,(K21+$A$1)-(A21+$K$1),"")</f>
        <v>2.1759259259259367E-2</v>
      </c>
      <c r="M21" s="68" t="e">
        <f>IF(K21&gt;0,RANK(#REF!,#REF!,""=0),"")</f>
        <v>#REF!</v>
      </c>
      <c r="N21" s="69" t="str">
        <f>IF(J21&lt;17,#REF!,"")</f>
        <v/>
      </c>
      <c r="O21" s="68" t="str">
        <f>IF(K21="","",IF($J21&lt;17,RANK(N21,$N$3:$N$122,""=0),""))</f>
        <v/>
      </c>
      <c r="Q21" s="61" t="e">
        <f>IF(#REF!="j",#REF!,"")</f>
        <v>#REF!</v>
      </c>
      <c r="R21" s="62" t="e">
        <f>IF(K21="","",IF(#REF!="J",RANK(Q21,$Q$3:$Q$103,""=0),""))</f>
        <v>#REF!</v>
      </c>
      <c r="S21" t="e">
        <f>IF(#REF!="b",#REF!,"")</f>
        <v>#REF!</v>
      </c>
      <c r="T21" s="62" t="e">
        <f>IF(K21="","",IF(#REF!="B",RANK(S21,$S$3:$S$122,""=0),""))</f>
        <v>#REF!</v>
      </c>
      <c r="U21" s="63" t="e">
        <f>IF(#REF!="c",#REF!,"")</f>
        <v>#REF!</v>
      </c>
      <c r="V21" s="62" t="e">
        <f>IF(K21="","",IF(#REF!="C",RANK(U21,$U$3:$U$122,""=0),""))</f>
        <v>#REF!</v>
      </c>
      <c r="W21" t="e">
        <f>IF(#REF!="d",#REF!,"")</f>
        <v>#REF!</v>
      </c>
      <c r="X21" s="62" t="e">
        <f>IF(#REF!="","",IF(#REF!="D",RANK(W21,$W$3:$W$103,""=0),""))</f>
        <v>#REF!</v>
      </c>
      <c r="Y21" s="63" t="e">
        <f>IF(#REF!="e",#REF!,"")</f>
        <v>#REF!</v>
      </c>
      <c r="Z21" s="62" t="e">
        <f>IF(K21="","",IF(#REF!="E",RANK(Y21,$Y$3:$Y$103,""=0),""))</f>
        <v>#REF!</v>
      </c>
      <c r="AA21" s="63" t="e">
        <f>IF(#REF!="f",#REF!,"")</f>
        <v>#REF!</v>
      </c>
      <c r="AB21" s="62" t="e">
        <f>IF(K21="","",IF(#REF!="F",RANK(AA21,$AA$3:$AA$103,""=0),""))</f>
        <v>#REF!</v>
      </c>
      <c r="AC21" s="63" t="e">
        <f>IF(#REF!="g",#REF!,"")</f>
        <v>#REF!</v>
      </c>
      <c r="AD21" s="62" t="e">
        <f>IF(K21="","",IF(#REF!="G",RANK(AC21,$AC$3:$AC$103,""=0),""))</f>
        <v>#REF!</v>
      </c>
      <c r="AE21" s="63" t="e">
        <f>IF(#REF!="h",#REF!,"")</f>
        <v>#REF!</v>
      </c>
      <c r="AF21" s="62" t="e">
        <f>IF(K21="","",IF(#REF!="H",RANK(AE21,$AE$3:$AE$103,""=0),""))</f>
        <v>#REF!</v>
      </c>
      <c r="AG21" s="63" t="e">
        <f>IF(#REF!="A",#REF!,"")</f>
        <v>#REF!</v>
      </c>
      <c r="AH21" s="62" t="e">
        <f>IF(K21="","",IF(#REF!="A",RANK(AG21,$AG21:$AG$103,""=0),""))</f>
        <v>#REF!</v>
      </c>
    </row>
    <row r="22" spans="1:34" ht="24.95" customHeight="1">
      <c r="A22" s="54">
        <v>0.6381944444444444</v>
      </c>
      <c r="B22" s="68">
        <v>20</v>
      </c>
      <c r="C22" s="55" t="str">
        <f>INSCRIPTIONS!E54</f>
        <v>SIBELLE</v>
      </c>
      <c r="D22" s="55" t="str">
        <f>INSCRIPTIONS!F54</f>
        <v>Valentin</v>
      </c>
      <c r="E22" s="55" t="str">
        <f>INSCRIPTIONS!G54</f>
        <v>Saint Denis Cyclisme</v>
      </c>
      <c r="F22" s="55" t="str">
        <f>INSCRIPTIONS!H54</f>
        <v>FSGT</v>
      </c>
      <c r="G22" s="55" t="str">
        <f>INSCRIPTIONS!I54</f>
        <v>01</v>
      </c>
      <c r="H22" s="55">
        <f>INSCRIPTIONS!J54</f>
        <v>1998</v>
      </c>
      <c r="I22" s="55" t="str">
        <f>INSCRIPTIONS!K54</f>
        <v>M</v>
      </c>
      <c r="J22" s="14">
        <f t="shared" si="0"/>
        <v>23</v>
      </c>
      <c r="K22" s="65">
        <v>5.5810185185185185E-2</v>
      </c>
      <c r="L22" s="66">
        <f>IF(K22&gt;0,(K22+$A$1)-(A22+$K$1),"")</f>
        <v>2.1782407407407556E-2</v>
      </c>
      <c r="M22" s="68" t="e">
        <f>IF(K22&gt;0,RANK(#REF!,#REF!,""=0),"")</f>
        <v>#REF!</v>
      </c>
      <c r="N22" s="69" t="str">
        <f>IF(J22&lt;17,#REF!,"")</f>
        <v/>
      </c>
      <c r="O22" s="68" t="str">
        <f>IF(K22="","",IF($J22&lt;17,RANK(N22,$N$3:$N$122,""=0),""))</f>
        <v/>
      </c>
      <c r="Q22" s="61" t="e">
        <f>IF(#REF!="j",#REF!,"")</f>
        <v>#REF!</v>
      </c>
      <c r="R22" s="62" t="e">
        <f>IF(K22="","",IF(#REF!="J",RANK(Q22,$Q$3:$Q$103,""=0),""))</f>
        <v>#REF!</v>
      </c>
      <c r="S22" t="e">
        <f>IF(#REF!="b",#REF!,"")</f>
        <v>#REF!</v>
      </c>
      <c r="T22" s="62" t="e">
        <f>IF(K22="","",IF(#REF!="B",RANK(S22,$S$3:$S$122,""=0),""))</f>
        <v>#REF!</v>
      </c>
      <c r="U22" s="63" t="e">
        <f>IF(#REF!="c",#REF!,"")</f>
        <v>#REF!</v>
      </c>
      <c r="V22" s="62" t="e">
        <f>IF(K22="","",IF(#REF!="C",RANK(U22,$U$3:$U$122,""=0),""))</f>
        <v>#REF!</v>
      </c>
      <c r="W22" t="e">
        <f>IF(#REF!="d",#REF!,"")</f>
        <v>#REF!</v>
      </c>
      <c r="X22" s="62" t="e">
        <f>IF(#REF!="","",IF(#REF!="D",RANK(W22,$W$3:$W$103,""=0),""))</f>
        <v>#REF!</v>
      </c>
      <c r="Y22" s="63" t="e">
        <f>IF(#REF!="e",#REF!,"")</f>
        <v>#REF!</v>
      </c>
      <c r="Z22" s="62" t="e">
        <f>IF(K22="","",IF(#REF!="E",RANK(Y22,$Y$3:$Y$103,""=0),""))</f>
        <v>#REF!</v>
      </c>
      <c r="AA22" s="63" t="e">
        <f>IF(#REF!="f",#REF!,"")</f>
        <v>#REF!</v>
      </c>
      <c r="AB22" s="62" t="e">
        <f>IF(K22="","",IF(#REF!="F",RANK(AA22,$AA$3:$AA$103,""=0),""))</f>
        <v>#REF!</v>
      </c>
      <c r="AC22" s="63" t="e">
        <f>IF(#REF!="g",#REF!,"")</f>
        <v>#REF!</v>
      </c>
      <c r="AD22" s="62" t="e">
        <f>IF(K22="","",IF(#REF!="G",RANK(AC22,$AC$3:$AC$103,""=0),""))</f>
        <v>#REF!</v>
      </c>
      <c r="AE22" s="63" t="e">
        <f>IF(#REF!="h",#REF!,"")</f>
        <v>#REF!</v>
      </c>
      <c r="AF22" s="62" t="e">
        <f>IF(K22="","",IF(#REF!="H",RANK(AE22,$AE$3:$AE$103,""=0),""))</f>
        <v>#REF!</v>
      </c>
      <c r="AG22" s="63" t="e">
        <f>IF(#REF!="A",#REF!,"")</f>
        <v>#REF!</v>
      </c>
      <c r="AH22" s="62" t="e">
        <f>IF(K22="","",IF(#REF!="A",RANK(AG22,$AG22:$AG$103,""=0),""))</f>
        <v>#REF!</v>
      </c>
    </row>
    <row r="23" spans="1:34" ht="24.95" customHeight="1">
      <c r="A23" s="54">
        <v>0.65138888888888891</v>
      </c>
      <c r="B23" s="68">
        <v>21</v>
      </c>
      <c r="C23" s="55" t="str">
        <f>INSCRIPTIONS!E74</f>
        <v>DAGAND</v>
      </c>
      <c r="D23" s="55" t="str">
        <f>INSCRIPTIONS!F74</f>
        <v>David</v>
      </c>
      <c r="E23" s="55" t="str">
        <f>INSCRIPTIONS!G74</f>
        <v>VSF</v>
      </c>
      <c r="F23" s="55" t="str">
        <f>INSCRIPTIONS!H74</f>
        <v>FSGT</v>
      </c>
      <c r="G23" s="55">
        <f>INSCRIPTIONS!I74</f>
        <v>42</v>
      </c>
      <c r="H23" s="55">
        <f>INSCRIPTIONS!J74</f>
        <v>1977</v>
      </c>
      <c r="I23" s="55">
        <f>INSCRIPTIONS!K74</f>
        <v>0</v>
      </c>
      <c r="J23" s="14">
        <f t="shared" si="0"/>
        <v>44</v>
      </c>
      <c r="K23" s="65">
        <v>6.9050925925925918E-2</v>
      </c>
      <c r="L23" s="66">
        <f>IF(K23&gt;0,(K23+$A$1)-(A23+$K$1),"")</f>
        <v>2.1828703703703711E-2</v>
      </c>
      <c r="M23" s="68" t="e">
        <f>IF(K23&gt;0,RANK(#REF!,#REF!,""=0),"")</f>
        <v>#REF!</v>
      </c>
      <c r="N23" s="69" t="str">
        <f>IF(J23&lt;17,#REF!,"")</f>
        <v/>
      </c>
      <c r="O23" s="68" t="str">
        <f>IF(K23="","",IF($J23&lt;17,RANK(N23,$N$3:$N$122,""=0),""))</f>
        <v/>
      </c>
      <c r="Q23" s="61" t="e">
        <f>IF(#REF!="j",#REF!,"")</f>
        <v>#REF!</v>
      </c>
      <c r="R23" s="62" t="e">
        <f>IF(K23="","",IF(#REF!="J",RANK(Q23,$Q$3:$Q$103,""=0),""))</f>
        <v>#REF!</v>
      </c>
      <c r="S23" t="e">
        <f>IF(#REF!="b",#REF!,"")</f>
        <v>#REF!</v>
      </c>
      <c r="T23" s="62" t="e">
        <f>IF(K23="","",IF(#REF!="B",RANK(S23,$S$3:$S$122,""=0),""))</f>
        <v>#REF!</v>
      </c>
      <c r="U23" s="63" t="e">
        <f>IF(#REF!="c",#REF!,"")</f>
        <v>#REF!</v>
      </c>
      <c r="V23" s="62" t="e">
        <f>IF(K23="","",IF(#REF!="C",RANK(U23,$U$3:$U$122,""=0),""))</f>
        <v>#REF!</v>
      </c>
      <c r="W23" t="e">
        <f>IF(#REF!="d",#REF!,"")</f>
        <v>#REF!</v>
      </c>
      <c r="X23" s="62" t="e">
        <f>IF(#REF!="","",IF(#REF!="D",RANK(W23,$W$3:$W$103,""=0),""))</f>
        <v>#REF!</v>
      </c>
      <c r="Y23" s="63" t="e">
        <f>IF(#REF!="e",#REF!,"")</f>
        <v>#REF!</v>
      </c>
      <c r="Z23" s="62" t="e">
        <f>IF(K23="","",IF(#REF!="E",RANK(Y23,$Y$3:$Y$103,""=0),""))</f>
        <v>#REF!</v>
      </c>
      <c r="AA23" s="63" t="e">
        <f>IF(#REF!="f",#REF!,"")</f>
        <v>#REF!</v>
      </c>
      <c r="AB23" s="62" t="e">
        <f>IF(K23="","",IF(#REF!="F",RANK(AA23,$AA$3:$AA$103,""=0),""))</f>
        <v>#REF!</v>
      </c>
      <c r="AC23" s="63" t="e">
        <f>IF(#REF!="g",#REF!,"")</f>
        <v>#REF!</v>
      </c>
      <c r="AD23" s="62" t="e">
        <f>IF(K23="","",IF(#REF!="G",RANK(AC23,$AC$3:$AC$103,""=0),""))</f>
        <v>#REF!</v>
      </c>
      <c r="AE23" s="63" t="e">
        <f>IF(#REF!="h",#REF!,"")</f>
        <v>#REF!</v>
      </c>
      <c r="AF23" s="62" t="e">
        <f>IF(K23="","",IF(#REF!="H",RANK(AE23,$AE$3:$AE$103,""=0),""))</f>
        <v>#REF!</v>
      </c>
      <c r="AG23" s="63" t="e">
        <f>IF(#REF!="A",#REF!,"")</f>
        <v>#REF!</v>
      </c>
      <c r="AH23" s="62" t="e">
        <f>IF(K23="","",IF(#REF!="A",RANK(AG23,$AG23:$AG$103,""=0),""))</f>
        <v>#REF!</v>
      </c>
    </row>
    <row r="24" spans="1:34" ht="24.95" customHeight="1">
      <c r="A24" s="54">
        <v>0.62083333333333335</v>
      </c>
      <c r="B24" s="68">
        <v>22</v>
      </c>
      <c r="C24" s="55" t="str">
        <f>INSCRIPTIONS!E27</f>
        <v>FAVRET</v>
      </c>
      <c r="D24" s="55" t="str">
        <f>INSCRIPTIONS!F27</f>
        <v>Jean-Claude</v>
      </c>
      <c r="E24" s="55" t="str">
        <f>INSCRIPTIONS!G27</f>
        <v>CYCLO TEAM TASSIN</v>
      </c>
      <c r="F24" s="55" t="str">
        <f>INSCRIPTIONS!H27</f>
        <v>FSGT</v>
      </c>
      <c r="G24" s="55" t="str">
        <f>INSCRIPTIONS!I27</f>
        <v>69</v>
      </c>
      <c r="H24" s="55">
        <f>INSCRIPTIONS!J27</f>
        <v>1967</v>
      </c>
      <c r="I24" s="55" t="str">
        <f>INSCRIPTIONS!K27</f>
        <v>M</v>
      </c>
      <c r="J24" s="14">
        <f t="shared" si="0"/>
        <v>54</v>
      </c>
      <c r="K24" s="65">
        <v>3.8715277777777779E-2</v>
      </c>
      <c r="L24" s="66">
        <f>IF(K24&gt;0,(K24+$A$1)-(A24+$K$1),"")</f>
        <v>2.2048611111111227E-2</v>
      </c>
      <c r="M24" s="68" t="e">
        <f>IF(K24&gt;0,RANK(#REF!,#REF!,""=0),"")</f>
        <v>#REF!</v>
      </c>
      <c r="N24" s="69" t="str">
        <f>IF(J24&lt;17,#REF!,"")</f>
        <v/>
      </c>
      <c r="O24" s="68" t="str">
        <f>IF(K24="","",IF($J24&lt;17,RANK(N24,$N$3:$N$122,""=0),""))</f>
        <v/>
      </c>
      <c r="Q24" s="61" t="e">
        <f>IF(#REF!="j",#REF!,"")</f>
        <v>#REF!</v>
      </c>
      <c r="R24" s="62" t="e">
        <f>IF(K24="","",IF(#REF!="J",RANK(Q24,$Q$3:$Q$103,""=0),""))</f>
        <v>#REF!</v>
      </c>
      <c r="S24" t="e">
        <f>IF(#REF!="b",#REF!,"")</f>
        <v>#REF!</v>
      </c>
      <c r="T24" s="62" t="e">
        <f>IF(K24="","",IF(#REF!="B",RANK(S24,$S$3:$S$122,""=0),""))</f>
        <v>#REF!</v>
      </c>
      <c r="U24" s="63" t="e">
        <f>IF(#REF!="c",#REF!,"")</f>
        <v>#REF!</v>
      </c>
      <c r="V24" s="62" t="e">
        <f>IF(K24="","",IF(#REF!="C",RANK(U24,$U$3:$U$122,""=0),""))</f>
        <v>#REF!</v>
      </c>
      <c r="W24" t="e">
        <f>IF(#REF!="d",#REF!,"")</f>
        <v>#REF!</v>
      </c>
      <c r="X24" s="62" t="e">
        <f>IF(#REF!="","",IF(#REF!="D",RANK(W24,$W$3:$W$103,""=0),""))</f>
        <v>#REF!</v>
      </c>
      <c r="Y24" s="63" t="e">
        <f>IF(#REF!="e",#REF!,"")</f>
        <v>#REF!</v>
      </c>
      <c r="Z24" s="62" t="e">
        <f>IF(K24="","",IF(#REF!="E",RANK(Y24,$Y$3:$Y$103,""=0),""))</f>
        <v>#REF!</v>
      </c>
      <c r="AA24" s="63" t="e">
        <f>IF(#REF!="f",#REF!,"")</f>
        <v>#REF!</v>
      </c>
      <c r="AB24" s="62" t="e">
        <f>IF(K24="","",IF(#REF!="F",RANK(AA24,$AA$3:$AA$103,""=0),""))</f>
        <v>#REF!</v>
      </c>
      <c r="AC24" s="63" t="e">
        <f>IF(#REF!="g",#REF!,"")</f>
        <v>#REF!</v>
      </c>
      <c r="AD24" s="62" t="e">
        <f>IF(K24="","",IF(#REF!="G",RANK(AC24,$AC$3:$AC$103,""=0),""))</f>
        <v>#REF!</v>
      </c>
      <c r="AE24" s="63" t="e">
        <f>IF(#REF!="h",#REF!,"")</f>
        <v>#REF!</v>
      </c>
      <c r="AF24" s="62" t="e">
        <f>IF(K24="","",IF(#REF!="H",RANK(AE24,$AE$3:$AE$103,""=0),""))</f>
        <v>#REF!</v>
      </c>
      <c r="AG24" s="63" t="e">
        <f>IF(#REF!="A",#REF!,"")</f>
        <v>#REF!</v>
      </c>
      <c r="AH24" s="62" t="e">
        <f>IF(K24="","",IF(#REF!="A",RANK(AG24,$AG24:$AG$103,""=0),""))</f>
        <v>#REF!</v>
      </c>
    </row>
    <row r="25" spans="1:34" ht="24.95" customHeight="1">
      <c r="A25" s="54">
        <v>0.61319444444444449</v>
      </c>
      <c r="B25" s="68">
        <v>23</v>
      </c>
      <c r="C25" s="55" t="str">
        <f>INSCRIPTIONS!E15</f>
        <v>BRAVARD</v>
      </c>
      <c r="D25" s="55" t="str">
        <f>INSCRIPTIONS!F15</f>
        <v>Roland</v>
      </c>
      <c r="E25" s="55" t="str">
        <f>INSCRIPTIONS!G15</f>
        <v>Non licencié</v>
      </c>
      <c r="F25" s="55" t="str">
        <f>INSCRIPTIONS!H15</f>
        <v>NL</v>
      </c>
      <c r="G25" s="55">
        <f>INSCRIPTIONS!I15</f>
        <v>0</v>
      </c>
      <c r="H25" s="55">
        <f>INSCRIPTIONS!J15</f>
        <v>1970</v>
      </c>
      <c r="I25" s="55" t="str">
        <f>INSCRIPTIONS!K15</f>
        <v>M</v>
      </c>
      <c r="J25" s="14">
        <f t="shared" si="0"/>
        <v>51</v>
      </c>
      <c r="K25" s="65">
        <v>3.125E-2</v>
      </c>
      <c r="L25" s="66">
        <f>IF(K25&gt;0,(K25+$A$1)-(A25+$K$1),"")</f>
        <v>2.2222222222222254E-2</v>
      </c>
      <c r="M25" s="68" t="e">
        <f>IF(K25&gt;0,RANK(#REF!,#REF!,""=0),"")</f>
        <v>#REF!</v>
      </c>
      <c r="N25" s="69" t="str">
        <f>IF(J25&lt;17,#REF!,"")</f>
        <v/>
      </c>
      <c r="O25" s="68" t="str">
        <f>IF(K25="","",IF($J25&lt;17,RANK(N25,$N$3:$N$122,""=0),""))</f>
        <v/>
      </c>
      <c r="Q25" s="61" t="e">
        <f>IF(#REF!="j",#REF!,"")</f>
        <v>#REF!</v>
      </c>
      <c r="R25" s="62" t="e">
        <f>IF(K25="","",IF(#REF!="J",RANK(Q25,$Q$3:$Q$103,""=0),""))</f>
        <v>#REF!</v>
      </c>
      <c r="S25" t="e">
        <f>IF(#REF!="b",#REF!,"")</f>
        <v>#REF!</v>
      </c>
      <c r="T25" s="62" t="e">
        <f>IF(K25="","",IF(#REF!="B",RANK(S25,$S$3:$S$122,""=0),""))</f>
        <v>#REF!</v>
      </c>
      <c r="U25" s="63" t="e">
        <f>IF(#REF!="c",#REF!,"")</f>
        <v>#REF!</v>
      </c>
      <c r="V25" s="62" t="e">
        <f>IF(K25="","",IF(#REF!="C",RANK(U25,$U$3:$U$122,""=0),""))</f>
        <v>#REF!</v>
      </c>
      <c r="W25" t="e">
        <f>IF(#REF!="d",#REF!,"")</f>
        <v>#REF!</v>
      </c>
      <c r="X25" s="62" t="e">
        <f>IF(#REF!="","",IF(#REF!="D",RANK(W25,$W$3:$W$103,""=0),""))</f>
        <v>#REF!</v>
      </c>
      <c r="Y25" s="63" t="e">
        <f>IF(#REF!="e",#REF!,"")</f>
        <v>#REF!</v>
      </c>
      <c r="Z25" s="62" t="e">
        <f>IF(K25="","",IF(#REF!="E",RANK(Y25,$Y$3:$Y$103,""=0),""))</f>
        <v>#REF!</v>
      </c>
      <c r="AA25" s="63" t="e">
        <f>IF(#REF!="f",#REF!,"")</f>
        <v>#REF!</v>
      </c>
      <c r="AB25" s="62" t="e">
        <f>IF(K25="","",IF(#REF!="F",RANK(AA25,$AA$3:$AA$103,""=0),""))</f>
        <v>#REF!</v>
      </c>
      <c r="AC25" s="63" t="e">
        <f>IF(#REF!="g",#REF!,"")</f>
        <v>#REF!</v>
      </c>
      <c r="AD25" s="62" t="e">
        <f>IF(K25="","",IF(#REF!="G",RANK(AC25,$AC$3:$AC$103,""=0),""))</f>
        <v>#REF!</v>
      </c>
      <c r="AE25" s="63" t="e">
        <f>IF(#REF!="h",#REF!,"")</f>
        <v>#REF!</v>
      </c>
      <c r="AF25" s="62" t="e">
        <f>IF(K25="","",IF(#REF!="H",RANK(AE25,$AE$3:$AE$103,""=0),""))</f>
        <v>#REF!</v>
      </c>
      <c r="AG25" s="63" t="e">
        <f>IF(#REF!="A",#REF!,"")</f>
        <v>#REF!</v>
      </c>
      <c r="AH25" s="62" t="e">
        <f>IF(K25="","",IF(#REF!="A",RANK(AG25,$AG25:$AG$103,""=0),""))</f>
        <v>#REF!</v>
      </c>
    </row>
    <row r="26" spans="1:34" ht="24.95" customHeight="1">
      <c r="A26" s="54">
        <v>0.60555555555555551</v>
      </c>
      <c r="B26" s="68">
        <v>24</v>
      </c>
      <c r="C26" s="55" t="str">
        <f>INSCRIPTIONS!E4</f>
        <v>SPITERI</v>
      </c>
      <c r="D26" s="55" t="str">
        <f>INSCRIPTIONS!F4</f>
        <v>Michaël</v>
      </c>
      <c r="E26" s="55" t="str">
        <f>INSCRIPTIONS!G4</f>
        <v>Roue Sportive MEXIMIEUX</v>
      </c>
      <c r="F26" s="55" t="str">
        <f>INSCRIPTIONS!H4</f>
        <v>FSGT</v>
      </c>
      <c r="G26" s="55" t="str">
        <f>INSCRIPTIONS!I4</f>
        <v>01</v>
      </c>
      <c r="H26" s="55">
        <f>INSCRIPTIONS!J4</f>
        <v>1984</v>
      </c>
      <c r="I26" s="55" t="str">
        <f>INSCRIPTIONS!K4</f>
        <v>M</v>
      </c>
      <c r="J26" s="14">
        <f t="shared" si="0"/>
        <v>37</v>
      </c>
      <c r="K26" s="65">
        <v>2.3622685185185188E-2</v>
      </c>
      <c r="L26" s="66">
        <f>IF(K26&gt;0,(K26+$A$1)-(A26+$K$1),"")</f>
        <v>2.2233796296296404E-2</v>
      </c>
      <c r="M26" s="68" t="e">
        <f>IF(K26&gt;0,RANK(#REF!,#REF!,""=0),"")</f>
        <v>#REF!</v>
      </c>
      <c r="N26" s="69" t="str">
        <f>IF(J26&lt;17,#REF!,"")</f>
        <v/>
      </c>
      <c r="O26" s="68" t="str">
        <f>IF(K26="","",IF($J26&lt;17,RANK(N26,$N$3:$N$122,""=0),""))</f>
        <v/>
      </c>
      <c r="Q26" s="61" t="e">
        <f>IF(#REF!="j",#REF!,"")</f>
        <v>#REF!</v>
      </c>
      <c r="R26" s="62" t="e">
        <f>IF(K26="","",IF(#REF!="J",RANK(Q26,$Q$3:$Q$103,""=0),""))</f>
        <v>#REF!</v>
      </c>
      <c r="S26" t="e">
        <f>IF(#REF!="b",#REF!,"")</f>
        <v>#REF!</v>
      </c>
      <c r="T26" s="62" t="e">
        <f>IF(K26="","",IF(#REF!="B",RANK(S26,$S$3:$S$122,""=0),""))</f>
        <v>#REF!</v>
      </c>
      <c r="U26" s="63" t="e">
        <f>IF(#REF!="c",#REF!,"")</f>
        <v>#REF!</v>
      </c>
      <c r="V26" s="62" t="e">
        <f>IF(K26="","",IF(#REF!="C",RANK(U26,$U$3:$U$122,""=0),""))</f>
        <v>#REF!</v>
      </c>
      <c r="W26" t="e">
        <f>IF(#REF!="d",#REF!,"")</f>
        <v>#REF!</v>
      </c>
      <c r="X26" s="62" t="e">
        <f>IF(#REF!="","",IF(#REF!="D",RANK(W26,$W$3:$W$103,""=0),""))</f>
        <v>#REF!</v>
      </c>
      <c r="Y26" s="63" t="e">
        <f>IF(#REF!="e",#REF!,"")</f>
        <v>#REF!</v>
      </c>
      <c r="Z26" s="62" t="e">
        <f>IF(K26="","",IF(#REF!="E",RANK(Y26,$Y$3:$Y$103,""=0),""))</f>
        <v>#REF!</v>
      </c>
      <c r="AA26" s="63" t="e">
        <f>IF(#REF!="f",#REF!,"")</f>
        <v>#REF!</v>
      </c>
      <c r="AB26" s="62" t="e">
        <f>IF(K26="","",IF(#REF!="F",RANK(AA26,$AA$3:$AA$103,""=0),""))</f>
        <v>#REF!</v>
      </c>
      <c r="AC26" s="63" t="e">
        <f>IF(#REF!="g",#REF!,"")</f>
        <v>#REF!</v>
      </c>
      <c r="AD26" s="62" t="e">
        <f>IF(K26="","",IF(#REF!="G",RANK(AC26,$AC$3:$AC$103,""=0),""))</f>
        <v>#REF!</v>
      </c>
      <c r="AE26" s="63" t="e">
        <f>IF(#REF!="h",#REF!,"")</f>
        <v>#REF!</v>
      </c>
      <c r="AF26" s="62" t="e">
        <f>IF(K26="","",IF(#REF!="H",RANK(AE26,$AE$3:$AE$103,""=0),""))</f>
        <v>#REF!</v>
      </c>
      <c r="AG26" s="63" t="e">
        <f>IF(#REF!="A",#REF!,"")</f>
        <v>#REF!</v>
      </c>
      <c r="AH26" s="62" t="e">
        <f>IF(K26="","",IF(#REF!="A",RANK(AG26,$AG26:$AG$103,""=0),""))</f>
        <v>#REF!</v>
      </c>
    </row>
    <row r="27" spans="1:34" ht="24.95" customHeight="1">
      <c r="A27" s="54">
        <v>0.62638888888888888</v>
      </c>
      <c r="B27" s="68">
        <v>25</v>
      </c>
      <c r="C27" s="55" t="str">
        <f>INSCRIPTIONS!E35</f>
        <v>BRON</v>
      </c>
      <c r="D27" s="55" t="str">
        <f>INSCRIPTIONS!F35</f>
        <v>Didier</v>
      </c>
      <c r="E27" s="55" t="str">
        <f>INSCRIPTIONS!G35</f>
        <v>VC L'ISLE D'ABEAU</v>
      </c>
      <c r="F27" s="55" t="str">
        <f>INSCRIPTIONS!H35</f>
        <v>FSGT</v>
      </c>
      <c r="G27" s="55" t="str">
        <f>INSCRIPTIONS!I35</f>
        <v>38</v>
      </c>
      <c r="H27" s="55">
        <f>INSCRIPTIONS!J35</f>
        <v>1970</v>
      </c>
      <c r="I27" s="55" t="str">
        <f>INSCRIPTIONS!K35</f>
        <v>M</v>
      </c>
      <c r="J27" s="14">
        <f t="shared" si="0"/>
        <v>51</v>
      </c>
      <c r="K27" s="65">
        <v>4.4502314814814814E-2</v>
      </c>
      <c r="L27" s="66">
        <f>IF(K27&gt;0,(K27+$A$1)-(A27+$K$1),"")</f>
        <v>2.2280092592592671E-2</v>
      </c>
      <c r="M27" s="68" t="e">
        <f>IF(K27&gt;0,RANK(#REF!,#REF!,""=0),"")</f>
        <v>#REF!</v>
      </c>
      <c r="N27" s="69" t="str">
        <f>IF(J27&lt;17,#REF!,"")</f>
        <v/>
      </c>
      <c r="O27" s="68" t="str">
        <f>IF(K27="","",IF($J27&lt;17,RANK(N27,$N$3:$N$122,""=0),""))</f>
        <v/>
      </c>
      <c r="Q27" s="61" t="e">
        <f>IF(#REF!="j",#REF!,"")</f>
        <v>#REF!</v>
      </c>
      <c r="R27" s="62" t="e">
        <f>IF(K27="","",IF(#REF!="J",RANK(Q27,$Q$3:$Q$103,""=0),""))</f>
        <v>#REF!</v>
      </c>
      <c r="S27" t="e">
        <f>IF(#REF!="b",#REF!,"")</f>
        <v>#REF!</v>
      </c>
      <c r="T27" s="62" t="e">
        <f>IF(K27="","",IF(#REF!="B",RANK(S27,$S$3:$S$122,""=0),""))</f>
        <v>#REF!</v>
      </c>
      <c r="U27" s="63" t="e">
        <f>IF(#REF!="c",#REF!,"")</f>
        <v>#REF!</v>
      </c>
      <c r="V27" s="62" t="e">
        <f>IF(K27="","",IF(#REF!="C",RANK(U27,$U$3:$U$122,""=0),""))</f>
        <v>#REF!</v>
      </c>
      <c r="W27" t="e">
        <f>IF(#REF!="d",#REF!,"")</f>
        <v>#REF!</v>
      </c>
      <c r="X27" s="62" t="e">
        <f>IF(#REF!="","",IF(#REF!="D",RANK(W27,$W$3:$W$103,""=0),""))</f>
        <v>#REF!</v>
      </c>
      <c r="Y27" s="63" t="e">
        <f>IF(#REF!="e",#REF!,"")</f>
        <v>#REF!</v>
      </c>
      <c r="Z27" s="62" t="e">
        <f>IF(K27="","",IF(#REF!="E",RANK(Y27,$Y$3:$Y$103,""=0),""))</f>
        <v>#REF!</v>
      </c>
      <c r="AA27" s="63" t="e">
        <f>IF(#REF!="f",#REF!,"")</f>
        <v>#REF!</v>
      </c>
      <c r="AB27" s="62" t="e">
        <f>IF(K27="","",IF(#REF!="F",RANK(AA27,$AA$3:$AA$103,""=0),""))</f>
        <v>#REF!</v>
      </c>
      <c r="AC27" s="63" t="e">
        <f>IF(#REF!="g",#REF!,"")</f>
        <v>#REF!</v>
      </c>
      <c r="AD27" s="62" t="e">
        <f>IF(K27="","",IF(#REF!="G",RANK(AC27,$AC$3:$AC$103,""=0),""))</f>
        <v>#REF!</v>
      </c>
      <c r="AE27" s="63" t="e">
        <f>IF(#REF!="h",#REF!,"")</f>
        <v>#REF!</v>
      </c>
      <c r="AF27" s="62" t="e">
        <f>IF(K27="","",IF(#REF!="H",RANK(AE27,$AE$3:$AE$103,""=0),""))</f>
        <v>#REF!</v>
      </c>
      <c r="AG27" s="63" t="e">
        <f>IF(#REF!="A",#REF!,"")</f>
        <v>#REF!</v>
      </c>
      <c r="AH27" s="62" t="e">
        <f>IF(K27="","",IF(#REF!="A",RANK(AG27,$AG27:$AG$103,""=0),""))</f>
        <v>#REF!</v>
      </c>
    </row>
    <row r="28" spans="1:34" ht="24.95" customHeight="1">
      <c r="A28" s="54">
        <v>0.65416666666666667</v>
      </c>
      <c r="B28" s="68">
        <v>26</v>
      </c>
      <c r="C28" s="55" t="str">
        <f>INSCRIPTIONS!E78</f>
        <v>VAURES</v>
      </c>
      <c r="D28" s="55" t="str">
        <f>INSCRIPTIONS!F78</f>
        <v>Laurent</v>
      </c>
      <c r="E28" s="55" t="str">
        <f>INSCRIPTIONS!G78</f>
        <v>Team des Dombes</v>
      </c>
      <c r="F28" s="55" t="str">
        <f>INSCRIPTIONS!H78</f>
        <v>FSGT</v>
      </c>
      <c r="G28" s="55">
        <f>INSCRIPTIONS!I78</f>
        <v>1</v>
      </c>
      <c r="H28" s="55">
        <f>INSCRIPTIONS!J78</f>
        <v>1969</v>
      </c>
      <c r="I28" s="55">
        <f>INSCRIPTIONS!K78</f>
        <v>0</v>
      </c>
      <c r="J28" s="14">
        <f t="shared" si="0"/>
        <v>52</v>
      </c>
      <c r="K28" s="65">
        <v>7.2407407407407406E-2</v>
      </c>
      <c r="L28" s="66">
        <f>IF(K28&gt;0,(K28+$A$1)-(A28+$K$1),"")</f>
        <v>2.2407407407407431E-2</v>
      </c>
      <c r="M28" s="68" t="e">
        <f>IF(K28&gt;0,RANK(#REF!,#REF!,""=0),"")</f>
        <v>#REF!</v>
      </c>
      <c r="N28" s="69" t="str">
        <f>IF(J28&lt;17,#REF!,"")</f>
        <v/>
      </c>
      <c r="O28" s="68" t="str">
        <f>IF(K28="","",IF($J28&lt;17,RANK(N28,$N$3:$N$122,""=0),""))</f>
        <v/>
      </c>
      <c r="Q28" s="61" t="e">
        <f>IF(#REF!="j",#REF!,"")</f>
        <v>#REF!</v>
      </c>
      <c r="R28" s="62" t="e">
        <f>IF(K28="","",IF(#REF!="J",RANK(Q28,$Q$3:$Q$103,""=0),""))</f>
        <v>#REF!</v>
      </c>
      <c r="S28" t="e">
        <f>IF(#REF!="b",#REF!,"")</f>
        <v>#REF!</v>
      </c>
      <c r="T28" s="62" t="e">
        <f>IF(K28="","",IF(#REF!="B",RANK(S28,$S$3:$S$122,""=0),""))</f>
        <v>#REF!</v>
      </c>
      <c r="U28" s="63" t="e">
        <f>IF(#REF!="c",#REF!,"")</f>
        <v>#REF!</v>
      </c>
      <c r="V28" s="62" t="e">
        <f>IF(K28="","",IF(#REF!="C",RANK(U28,$U$3:$U$122,""=0),""))</f>
        <v>#REF!</v>
      </c>
      <c r="W28" t="e">
        <f>IF(#REF!="d",#REF!,"")</f>
        <v>#REF!</v>
      </c>
      <c r="X28" s="62" t="e">
        <f>IF(#REF!="","",IF(#REF!="D",RANK(W28,$W$3:$W$103,""=0),""))</f>
        <v>#REF!</v>
      </c>
      <c r="Y28" s="63" t="e">
        <f>IF(#REF!="e",#REF!,"")</f>
        <v>#REF!</v>
      </c>
      <c r="Z28" s="62" t="e">
        <f>IF(K28="","",IF(#REF!="E",RANK(Y28,$Y$3:$Y$103,""=0),""))</f>
        <v>#REF!</v>
      </c>
      <c r="AA28" s="63" t="e">
        <f>IF(#REF!="f",#REF!,"")</f>
        <v>#REF!</v>
      </c>
      <c r="AB28" s="62" t="e">
        <f>IF(K28="","",IF(#REF!="F",RANK(AA28,$AA$3:$AA$103,""=0),""))</f>
        <v>#REF!</v>
      </c>
      <c r="AC28" s="63" t="e">
        <f>IF(#REF!="g",#REF!,"")</f>
        <v>#REF!</v>
      </c>
      <c r="AD28" s="62" t="e">
        <f>IF(K28="","",IF(#REF!="G",RANK(AC28,$AC$3:$AC$103,""=0),""))</f>
        <v>#REF!</v>
      </c>
      <c r="AE28" s="63" t="e">
        <f>IF(#REF!="h",#REF!,"")</f>
        <v>#REF!</v>
      </c>
      <c r="AF28" s="62" t="e">
        <f>IF(K28="","",IF(#REF!="H",RANK(AE28,$AE$3:$AE$103,""=0),""))</f>
        <v>#REF!</v>
      </c>
      <c r="AG28" s="63" t="e">
        <f>IF(#REF!="A",#REF!,"")</f>
        <v>#REF!</v>
      </c>
      <c r="AH28" s="62" t="e">
        <f>IF(K28="","",IF(#REF!="A",RANK(AG28,$AG28:$AG$103,""=0),""))</f>
        <v>#REF!</v>
      </c>
    </row>
    <row r="29" spans="1:34" ht="24.95" customHeight="1">
      <c r="A29" s="54">
        <v>0.63541666666666663</v>
      </c>
      <c r="B29" s="68">
        <v>27</v>
      </c>
      <c r="C29" s="55" t="str">
        <f>INSCRIPTIONS!E50</f>
        <v>GONCALVES</v>
      </c>
      <c r="D29" s="55" t="str">
        <f>INSCRIPTIONS!F50</f>
        <v>Serge</v>
      </c>
      <c r="E29" s="55" t="str">
        <f>INSCRIPTIONS!G50</f>
        <v>AC Moulin à Vent</v>
      </c>
      <c r="F29" s="55" t="str">
        <f>INSCRIPTIONS!H50</f>
        <v>FSGT</v>
      </c>
      <c r="G29" s="55" t="str">
        <f>INSCRIPTIONS!I50</f>
        <v>69</v>
      </c>
      <c r="H29" s="55">
        <f>INSCRIPTIONS!J50</f>
        <v>1963</v>
      </c>
      <c r="I29" s="55" t="str">
        <f>INSCRIPTIONS!K50</f>
        <v>M</v>
      </c>
      <c r="J29" s="14">
        <f t="shared" si="0"/>
        <v>58</v>
      </c>
      <c r="K29" s="65">
        <v>5.3715277777777772E-2</v>
      </c>
      <c r="L29" s="66">
        <f>IF(K29&gt;0,(K29+$A$1)-(A29+$K$1),"")</f>
        <v>2.2465277777777848E-2</v>
      </c>
      <c r="M29" s="68" t="e">
        <f>IF(K29&gt;0,RANK(#REF!,#REF!,""=0),"")</f>
        <v>#REF!</v>
      </c>
      <c r="N29" s="69" t="str">
        <f>IF(J29&lt;17,#REF!,"")</f>
        <v/>
      </c>
      <c r="O29" s="68" t="str">
        <f>IF(K29="","",IF($J29&lt;17,RANK(N29,$N$3:$N$122,""=0),""))</f>
        <v/>
      </c>
      <c r="Q29" s="61" t="e">
        <f>IF(#REF!="j",#REF!,"")</f>
        <v>#REF!</v>
      </c>
      <c r="R29" s="62" t="e">
        <f>IF(K29="","",IF(#REF!="J",RANK(Q29,$Q$3:$Q$103,""=0),""))</f>
        <v>#REF!</v>
      </c>
      <c r="S29" t="e">
        <f>IF(#REF!="b",#REF!,"")</f>
        <v>#REF!</v>
      </c>
      <c r="T29" s="62" t="e">
        <f>IF(K29="","",IF(#REF!="B",RANK(S29,$S$3:$S$122,""=0),""))</f>
        <v>#REF!</v>
      </c>
      <c r="U29" s="63" t="e">
        <f>IF(#REF!="c",#REF!,"")</f>
        <v>#REF!</v>
      </c>
      <c r="V29" s="62" t="e">
        <f>IF(K29="","",IF(#REF!="C",RANK(U29,$U$3:$U$122,""=0),""))</f>
        <v>#REF!</v>
      </c>
      <c r="W29" t="e">
        <f>IF(#REF!="d",#REF!,"")</f>
        <v>#REF!</v>
      </c>
      <c r="X29" s="62" t="e">
        <f>IF(#REF!="","",IF(#REF!="D",RANK(W29,$W$3:$W$103,""=0),""))</f>
        <v>#REF!</v>
      </c>
      <c r="Y29" s="63" t="e">
        <f>IF(#REF!="e",#REF!,"")</f>
        <v>#REF!</v>
      </c>
      <c r="Z29" s="62" t="e">
        <f>IF(K29="","",IF(#REF!="E",RANK(Y29,$Y$3:$Y$103,""=0),""))</f>
        <v>#REF!</v>
      </c>
      <c r="AA29" s="63" t="e">
        <f>IF(#REF!="f",#REF!,"")</f>
        <v>#REF!</v>
      </c>
      <c r="AB29" s="62" t="e">
        <f>IF(K29="","",IF(#REF!="F",RANK(AA29,$AA$3:$AA$103,""=0),""))</f>
        <v>#REF!</v>
      </c>
      <c r="AC29" s="63" t="e">
        <f>IF(#REF!="g",#REF!,"")</f>
        <v>#REF!</v>
      </c>
      <c r="AD29" s="62" t="e">
        <f>IF(K29="","",IF(#REF!="G",RANK(AC29,$AC$3:$AC$103,""=0),""))</f>
        <v>#REF!</v>
      </c>
      <c r="AE29" s="63" t="e">
        <f>IF(#REF!="h",#REF!,"")</f>
        <v>#REF!</v>
      </c>
      <c r="AF29" s="62" t="e">
        <f>IF(K29="","",IF(#REF!="H",RANK(AE29,$AE$3:$AE$103,""=0),""))</f>
        <v>#REF!</v>
      </c>
      <c r="AG29" s="63" t="e">
        <f>IF(#REF!="A",#REF!,"")</f>
        <v>#REF!</v>
      </c>
      <c r="AH29" s="62" t="e">
        <f>IF(K29="","",IF(#REF!="A",RANK(AG29,$AG29:$AG$103,""=0),""))</f>
        <v>#REF!</v>
      </c>
    </row>
    <row r="30" spans="1:34" ht="24.95" customHeight="1">
      <c r="A30" s="54">
        <v>0.6333333333333333</v>
      </c>
      <c r="B30" s="68">
        <v>28</v>
      </c>
      <c r="C30" s="55" t="str">
        <f>INSCRIPTIONS!E47</f>
        <v>CHAPUIS</v>
      </c>
      <c r="D30" s="55" t="str">
        <f>INSCRIPTIONS!F47</f>
        <v>Jean-Pierre</v>
      </c>
      <c r="E30" s="55" t="str">
        <f>INSCRIPTIONS!G47</f>
        <v>VC BRIGNAIS</v>
      </c>
      <c r="F30" s="55" t="str">
        <f>INSCRIPTIONS!H47</f>
        <v>FSGT</v>
      </c>
      <c r="G30" s="55" t="str">
        <f>INSCRIPTIONS!I47</f>
        <v>69</v>
      </c>
      <c r="H30" s="55">
        <f>INSCRIPTIONS!J47</f>
        <v>1948</v>
      </c>
      <c r="I30" s="55" t="str">
        <f>INSCRIPTIONS!K47</f>
        <v>M</v>
      </c>
      <c r="J30" s="14">
        <f t="shared" si="0"/>
        <v>73</v>
      </c>
      <c r="K30" s="65">
        <v>5.2071759259259255E-2</v>
      </c>
      <c r="L30" s="66">
        <f>IF(K30&gt;0,(K30+$A$1)-(A30+$K$1),"")</f>
        <v>2.2905092592592657E-2</v>
      </c>
      <c r="M30" s="68" t="e">
        <f>IF(K30&gt;0,RANK(#REF!,#REF!,""=0),"")</f>
        <v>#REF!</v>
      </c>
      <c r="N30" s="69" t="str">
        <f>IF(J30&lt;17,#REF!,"")</f>
        <v/>
      </c>
      <c r="O30" s="68" t="str">
        <f>IF(K30="","",IF($J30&lt;17,RANK(N30,$N$3:$N$122,""=0),""))</f>
        <v/>
      </c>
      <c r="Q30" s="61" t="e">
        <f>IF(#REF!="j",#REF!,"")</f>
        <v>#REF!</v>
      </c>
      <c r="R30" s="62" t="e">
        <f>IF(K30="","",IF(#REF!="J",RANK(Q30,$Q$3:$Q$103,""=0),""))</f>
        <v>#REF!</v>
      </c>
      <c r="S30" t="e">
        <f>IF(#REF!="b",#REF!,"")</f>
        <v>#REF!</v>
      </c>
      <c r="T30" s="62" t="e">
        <f>IF(K30="","",IF(#REF!="B",RANK(S30,$S$3:$S$122,""=0),""))</f>
        <v>#REF!</v>
      </c>
      <c r="U30" s="63" t="e">
        <f>IF(#REF!="c",#REF!,"")</f>
        <v>#REF!</v>
      </c>
      <c r="V30" s="62" t="e">
        <f>IF(K30="","",IF(#REF!="C",RANK(U30,$U$3:$U$122,""=0),""))</f>
        <v>#REF!</v>
      </c>
      <c r="W30" t="e">
        <f>IF(#REF!="d",#REF!,"")</f>
        <v>#REF!</v>
      </c>
      <c r="X30" s="62" t="e">
        <f>IF(#REF!="","",IF(#REF!="D",RANK(W30,$W$3:$W$103,""=0),""))</f>
        <v>#REF!</v>
      </c>
      <c r="Y30" s="63" t="e">
        <f>IF(#REF!="e",#REF!,"")</f>
        <v>#REF!</v>
      </c>
      <c r="Z30" s="62" t="e">
        <f>IF(K30="","",IF(#REF!="E",RANK(Y30,$Y$3:$Y$103,""=0),""))</f>
        <v>#REF!</v>
      </c>
      <c r="AA30" s="63" t="e">
        <f>IF(#REF!="f",#REF!,"")</f>
        <v>#REF!</v>
      </c>
      <c r="AB30" s="62" t="e">
        <f>IF(K30="","",IF(#REF!="F",RANK(AA30,$AA$3:$AA$103,""=0),""))</f>
        <v>#REF!</v>
      </c>
      <c r="AC30" s="63" t="e">
        <f>IF(#REF!="g",#REF!,"")</f>
        <v>#REF!</v>
      </c>
      <c r="AD30" s="62" t="e">
        <f>IF(K30="","",IF(#REF!="G",RANK(AC30,$AC$3:$AC$103,""=0),""))</f>
        <v>#REF!</v>
      </c>
      <c r="AE30" s="63" t="e">
        <f>IF(#REF!="h",#REF!,"")</f>
        <v>#REF!</v>
      </c>
      <c r="AF30" s="62" t="e">
        <f>IF(K30="","",IF(#REF!="H",RANK(AE30,$AE$3:$AE$103,""=0),""))</f>
        <v>#REF!</v>
      </c>
      <c r="AG30" s="63" t="e">
        <f>IF(#REF!="A",#REF!,"")</f>
        <v>#REF!</v>
      </c>
      <c r="AH30" s="62" t="e">
        <f>IF(K30="","",IF(#REF!="A",RANK(AG30,$AG30:$AG$103,""=0),""))</f>
        <v>#REF!</v>
      </c>
    </row>
    <row r="31" spans="1:34" ht="24.95" customHeight="1">
      <c r="A31" s="54">
        <v>0.65555555555555556</v>
      </c>
      <c r="B31" s="68">
        <v>29</v>
      </c>
      <c r="C31" s="55" t="s">
        <v>28</v>
      </c>
      <c r="D31" s="55" t="s">
        <v>29</v>
      </c>
      <c r="E31" s="55" t="s">
        <v>30</v>
      </c>
      <c r="F31" s="55" t="s">
        <v>31</v>
      </c>
      <c r="G31" s="55">
        <v>1</v>
      </c>
      <c r="H31" s="55">
        <v>1986</v>
      </c>
      <c r="I31" s="55">
        <f>INSCRIPTIONS!K80</f>
        <v>0</v>
      </c>
      <c r="J31" s="14">
        <f t="shared" si="0"/>
        <v>35</v>
      </c>
      <c r="K31" s="65">
        <v>7.435185185185185E-2</v>
      </c>
      <c r="L31" s="66">
        <f>IF(K31&gt;0,(K31+$A$1)-(A31+$K$1),"")</f>
        <v>2.2962962962963074E-2</v>
      </c>
      <c r="M31" s="68" t="e">
        <f>IF(K31&gt;0,RANK(#REF!,#REF!,""=0),"")</f>
        <v>#REF!</v>
      </c>
      <c r="N31" s="69" t="str">
        <f>IF(J31&lt;17,#REF!,"")</f>
        <v/>
      </c>
      <c r="O31" s="68" t="str">
        <f>IF(K31="","",IF($J31&lt;17,RANK(N31,$N$3:$N$122,""=0),""))</f>
        <v/>
      </c>
      <c r="Q31" s="61" t="e">
        <f>IF(#REF!="j",#REF!,"")</f>
        <v>#REF!</v>
      </c>
      <c r="R31" s="62" t="e">
        <f>IF(K31="","",IF(#REF!="J",RANK(Q31,$Q$3:$Q$103,""=0),""))</f>
        <v>#REF!</v>
      </c>
      <c r="S31" t="e">
        <f>IF(#REF!="b",#REF!,"")</f>
        <v>#REF!</v>
      </c>
      <c r="T31" s="62" t="e">
        <f>IF(K31="","",IF(#REF!="B",RANK(S31,$S$3:$S$122,""=0),""))</f>
        <v>#REF!</v>
      </c>
      <c r="U31" s="63" t="e">
        <f>IF(#REF!="c",#REF!,"")</f>
        <v>#REF!</v>
      </c>
      <c r="V31" s="62" t="e">
        <f>IF(K31="","",IF(#REF!="C",RANK(U31,$U$3:$U$122,""=0),""))</f>
        <v>#REF!</v>
      </c>
      <c r="W31" t="e">
        <f>IF(#REF!="d",#REF!,"")</f>
        <v>#REF!</v>
      </c>
      <c r="X31" s="62" t="e">
        <f>IF(#REF!="","",IF(#REF!="D",RANK(W31,$W$3:$W$103,""=0),""))</f>
        <v>#REF!</v>
      </c>
      <c r="Y31" s="63" t="e">
        <f>IF(#REF!="e",#REF!,"")</f>
        <v>#REF!</v>
      </c>
      <c r="Z31" s="62" t="e">
        <f>IF(K31="","",IF(#REF!="E",RANK(Y31,$Y$3:$Y$103,""=0),""))</f>
        <v>#REF!</v>
      </c>
      <c r="AA31" s="63" t="e">
        <f>IF(#REF!="f",#REF!,"")</f>
        <v>#REF!</v>
      </c>
      <c r="AB31" s="62" t="e">
        <f>IF(K31="","",IF(#REF!="F",RANK(AA31,$AA$3:$AA$103,""=0),""))</f>
        <v>#REF!</v>
      </c>
      <c r="AC31" s="63" t="e">
        <f>IF(#REF!="g",#REF!,"")</f>
        <v>#REF!</v>
      </c>
      <c r="AD31" s="62" t="e">
        <f>IF(K31="","",IF(#REF!="G",RANK(AC31,$AC$3:$AC$103,""=0),""))</f>
        <v>#REF!</v>
      </c>
      <c r="AE31" s="63" t="e">
        <f>IF(#REF!="h",#REF!,"")</f>
        <v>#REF!</v>
      </c>
      <c r="AF31" s="62" t="e">
        <f>IF(K31="","",IF(#REF!="H",RANK(AE31,$AE$3:$AE$103,""=0),""))</f>
        <v>#REF!</v>
      </c>
      <c r="AG31" s="63" t="e">
        <f>IF(#REF!="A",#REF!,"")</f>
        <v>#REF!</v>
      </c>
      <c r="AH31" s="62" t="e">
        <f>IF(K31="","",IF(#REF!="A",RANK(AG31,$AG31:$AG$103,""=0),""))</f>
        <v>#REF!</v>
      </c>
    </row>
    <row r="32" spans="1:34" ht="24.95" customHeight="1">
      <c r="A32" s="54">
        <v>0.61875000000000002</v>
      </c>
      <c r="B32" s="68">
        <v>30</v>
      </c>
      <c r="C32" s="55" t="str">
        <f>INSCRIPTIONS!E24</f>
        <v>SAUVETRE</v>
      </c>
      <c r="D32" s="55" t="str">
        <f>INSCRIPTIONS!F24</f>
        <v>Alban</v>
      </c>
      <c r="E32" s="55" t="str">
        <f>INSCRIPTIONS!G24</f>
        <v>Non licencié (Triathlon Tarare)</v>
      </c>
      <c r="F32" s="55" t="str">
        <f>INSCRIPTIONS!H24</f>
        <v>(TRI)</v>
      </c>
      <c r="G32" s="55">
        <f>INSCRIPTIONS!I24</f>
        <v>0</v>
      </c>
      <c r="H32" s="55">
        <f>INSCRIPTIONS!J24</f>
        <v>2006</v>
      </c>
      <c r="I32" s="55" t="str">
        <f>INSCRIPTIONS!K24</f>
        <v>M</v>
      </c>
      <c r="J32" s="14">
        <f t="shared" si="0"/>
        <v>15</v>
      </c>
      <c r="K32" s="65">
        <v>3.8032407407407411E-2</v>
      </c>
      <c r="L32" s="66">
        <f>IF(K32&gt;0,(K32+$A$1)-(A32+$K$1),"")</f>
        <v>2.344907407407415E-2</v>
      </c>
      <c r="M32" s="68" t="e">
        <f>IF(K32&gt;0,RANK(#REF!,#REF!,""=0),"")</f>
        <v>#REF!</v>
      </c>
      <c r="N32" s="69" t="e">
        <f>IF(J32&lt;17,#REF!,"")</f>
        <v>#REF!</v>
      </c>
      <c r="O32" s="68" t="e">
        <f>IF(K32="","",IF($J32&lt;17,RANK(N32,$N$3:$N$122,""=0),""))</f>
        <v>#REF!</v>
      </c>
      <c r="Q32" s="61" t="e">
        <f>IF(#REF!="j",#REF!,"")</f>
        <v>#REF!</v>
      </c>
      <c r="R32" s="62" t="e">
        <f>IF(K32="","",IF(#REF!="J",RANK(Q32,$Q$3:$Q$103,""=0),""))</f>
        <v>#REF!</v>
      </c>
      <c r="S32" t="e">
        <f>IF(#REF!="b",#REF!,"")</f>
        <v>#REF!</v>
      </c>
      <c r="T32" s="62" t="e">
        <f>IF(K32="","",IF(#REF!="B",RANK(S32,$S$3:$S$122,""=0),""))</f>
        <v>#REF!</v>
      </c>
      <c r="U32" s="63" t="e">
        <f>IF(#REF!="c",#REF!,"")</f>
        <v>#REF!</v>
      </c>
      <c r="V32" s="62" t="e">
        <f>IF(K32="","",IF(#REF!="C",RANK(U32,$U$3:$U$122,""=0),""))</f>
        <v>#REF!</v>
      </c>
      <c r="W32" t="e">
        <f>IF(#REF!="d",#REF!,"")</f>
        <v>#REF!</v>
      </c>
      <c r="X32" s="62" t="e">
        <f>IF(#REF!="","",IF(#REF!="D",RANK(W32,$W$3:$W$103,""=0),""))</f>
        <v>#REF!</v>
      </c>
      <c r="Y32" s="63" t="e">
        <f>IF(#REF!="e",#REF!,"")</f>
        <v>#REF!</v>
      </c>
      <c r="Z32" s="62" t="e">
        <f>IF(K32="","",IF(#REF!="E",RANK(Y32,$Y$3:$Y$103,""=0),""))</f>
        <v>#REF!</v>
      </c>
      <c r="AA32" s="63" t="e">
        <f>IF(#REF!="f",#REF!,"")</f>
        <v>#REF!</v>
      </c>
      <c r="AB32" s="62" t="e">
        <f>IF(K32="","",IF(#REF!="F",RANK(AA32,$AA$3:$AA$103,""=0),""))</f>
        <v>#REF!</v>
      </c>
      <c r="AC32" s="63" t="e">
        <f>IF(#REF!="g",#REF!,"")</f>
        <v>#REF!</v>
      </c>
      <c r="AD32" s="62" t="e">
        <f>IF(K32="","",IF(#REF!="G",RANK(AC32,$AC$3:$AC$103,""=0),""))</f>
        <v>#REF!</v>
      </c>
      <c r="AE32" s="63" t="e">
        <f>IF(#REF!="h",#REF!,"")</f>
        <v>#REF!</v>
      </c>
      <c r="AF32" s="62" t="e">
        <f>IF(K32="","",IF(#REF!="H",RANK(AE32,$AE$3:$AE$103,""=0),""))</f>
        <v>#REF!</v>
      </c>
      <c r="AG32" s="63" t="e">
        <f>IF(#REF!="A",#REF!,"")</f>
        <v>#REF!</v>
      </c>
      <c r="AH32" s="62" t="e">
        <f>IF(K32="","",IF(#REF!="A",RANK(AG32,$AG32:$AG$103,""=0),""))</f>
        <v>#REF!</v>
      </c>
    </row>
    <row r="33" spans="1:34" ht="24.95" customHeight="1">
      <c r="A33" s="54">
        <v>0.62291666666666667</v>
      </c>
      <c r="B33" s="68">
        <v>31</v>
      </c>
      <c r="C33" s="55" t="str">
        <f>INSCRIPTIONS!E30</f>
        <v xml:space="preserve">FALCOZ </v>
      </c>
      <c r="D33" s="55" t="str">
        <f>INSCRIPTIONS!F30</f>
        <v>Gabriel</v>
      </c>
      <c r="E33" s="55" t="str">
        <f>INSCRIPTIONS!G30</f>
        <v>VC FRANCHEVILLE</v>
      </c>
      <c r="F33" s="55" t="str">
        <f>INSCRIPTIONS!H30</f>
        <v>FFC</v>
      </c>
      <c r="G33" s="55" t="str">
        <f>INSCRIPTIONS!I30</f>
        <v>69</v>
      </c>
      <c r="H33" s="55">
        <f>INSCRIPTIONS!J30</f>
        <v>2005</v>
      </c>
      <c r="I33" s="55" t="str">
        <f>INSCRIPTIONS!K30</f>
        <v>M</v>
      </c>
      <c r="J33" s="14">
        <f t="shared" si="0"/>
        <v>16</v>
      </c>
      <c r="K33" s="65">
        <v>4.2395833333333334E-2</v>
      </c>
      <c r="L33" s="66">
        <f>IF(K33&gt;0,(K33+$A$1)-(A33+$K$1),"")</f>
        <v>2.3645833333333366E-2</v>
      </c>
      <c r="M33" s="68" t="e">
        <f>IF(K33&gt;0,RANK(#REF!,#REF!,""=0),"")</f>
        <v>#REF!</v>
      </c>
      <c r="N33" s="69" t="e">
        <f>IF(J33&lt;17,#REF!,"")</f>
        <v>#REF!</v>
      </c>
      <c r="O33" s="68" t="e">
        <f>IF(K33="","",IF($J33&lt;17,RANK(N33,$N$3:$N$122,""=0),""))</f>
        <v>#REF!</v>
      </c>
      <c r="Q33" s="61" t="e">
        <f>IF(#REF!="j",#REF!,"")</f>
        <v>#REF!</v>
      </c>
      <c r="R33" s="62" t="e">
        <f>IF(K33="","",IF(#REF!="J",RANK(Q33,$Q$3:$Q$103,""=0),""))</f>
        <v>#REF!</v>
      </c>
      <c r="S33" t="e">
        <f>IF(#REF!="b",#REF!,"")</f>
        <v>#REF!</v>
      </c>
      <c r="T33" s="62" t="e">
        <f>IF(K33="","",IF(#REF!="B",RANK(S33,$S$3:$S$122,""=0),""))</f>
        <v>#REF!</v>
      </c>
      <c r="U33" s="63" t="e">
        <f>IF(#REF!="c",#REF!,"")</f>
        <v>#REF!</v>
      </c>
      <c r="V33" s="62" t="e">
        <f>IF(K33="","",IF(#REF!="C",RANK(U33,$U$3:$U$122,""=0),""))</f>
        <v>#REF!</v>
      </c>
      <c r="W33" t="e">
        <f>IF(#REF!="d",#REF!,"")</f>
        <v>#REF!</v>
      </c>
      <c r="X33" s="62" t="e">
        <f>IF(#REF!="","",IF(#REF!="D",RANK(W33,$W$3:$W$103,""=0),""))</f>
        <v>#REF!</v>
      </c>
      <c r="Y33" s="63" t="e">
        <f>IF(#REF!="e",#REF!,"")</f>
        <v>#REF!</v>
      </c>
      <c r="Z33" s="62" t="e">
        <f>IF(K33="","",IF(#REF!="E",RANK(Y33,$Y$3:$Y$103,""=0),""))</f>
        <v>#REF!</v>
      </c>
      <c r="AA33" s="63" t="e">
        <f>IF(#REF!="f",#REF!,"")</f>
        <v>#REF!</v>
      </c>
      <c r="AB33" s="62" t="e">
        <f>IF(K33="","",IF(#REF!="F",RANK(AA33,$AA$3:$AA$103,""=0),""))</f>
        <v>#REF!</v>
      </c>
      <c r="AC33" s="63" t="e">
        <f>IF(#REF!="g",#REF!,"")</f>
        <v>#REF!</v>
      </c>
      <c r="AD33" s="62" t="e">
        <f>IF(K33="","",IF(#REF!="G",RANK(AC33,$AC$3:$AC$103,""=0),""))</f>
        <v>#REF!</v>
      </c>
      <c r="AE33" s="63" t="e">
        <f>IF(#REF!="h",#REF!,"")</f>
        <v>#REF!</v>
      </c>
      <c r="AF33" s="62" t="e">
        <f>IF(K33="","",IF(#REF!="H",RANK(AE33,$AE$3:$AE$103,""=0),""))</f>
        <v>#REF!</v>
      </c>
      <c r="AG33" s="63" t="e">
        <f>IF(#REF!="A",#REF!,"")</f>
        <v>#REF!</v>
      </c>
      <c r="AH33" s="62" t="e">
        <f>IF(K33="","",IF(#REF!="A",RANK(AG33,$AG33:$AG$103,""=0),""))</f>
        <v>#REF!</v>
      </c>
    </row>
    <row r="34" spans="1:34" ht="24.95" customHeight="1">
      <c r="A34" s="54">
        <v>0.65</v>
      </c>
      <c r="B34" s="68">
        <v>32</v>
      </c>
      <c r="C34" s="55" t="str">
        <f>INSCRIPTIONS!E72</f>
        <v>LAVET</v>
      </c>
      <c r="D34" s="55" t="str">
        <f>INSCRIPTIONS!F72</f>
        <v>Jean Luc</v>
      </c>
      <c r="E34" s="55" t="str">
        <f>INSCRIPTIONS!G72</f>
        <v>ECD OULLINS</v>
      </c>
      <c r="F34" s="55">
        <f>INSCRIPTIONS!H72</f>
        <v>0</v>
      </c>
      <c r="G34" s="55">
        <f>INSCRIPTIONS!I72</f>
        <v>69</v>
      </c>
      <c r="H34" s="55">
        <f>INSCRIPTIONS!J72</f>
        <v>1960</v>
      </c>
      <c r="I34" s="55">
        <f>INSCRIPTIONS!K72</f>
        <v>0</v>
      </c>
      <c r="J34" s="14">
        <f t="shared" si="0"/>
        <v>61</v>
      </c>
      <c r="K34" s="65">
        <v>6.9548611111111117E-2</v>
      </c>
      <c r="L34" s="66">
        <f>IF(K34&gt;0,(K34+$A$1)-(A34+$K$1),"")</f>
        <v>2.3715277777777821E-2</v>
      </c>
      <c r="M34" s="68" t="e">
        <f>IF(K34&gt;0,RANK(#REF!,#REF!,""=0),"")</f>
        <v>#REF!</v>
      </c>
      <c r="N34" s="69" t="str">
        <f>IF(J34&lt;17,#REF!,"")</f>
        <v/>
      </c>
      <c r="O34" s="68" t="str">
        <f>IF(K34="","",IF($J34&lt;17,RANK(N34,$N$3:$N$122,""=0),""))</f>
        <v/>
      </c>
      <c r="Q34" s="61" t="e">
        <f>IF(#REF!="j",#REF!,"")</f>
        <v>#REF!</v>
      </c>
      <c r="R34" s="62" t="e">
        <f>IF(K34="","",IF(#REF!="J",RANK(Q34,$Q$3:$Q$103,""=0),""))</f>
        <v>#REF!</v>
      </c>
      <c r="S34" t="e">
        <f>IF(#REF!="b",#REF!,"")</f>
        <v>#REF!</v>
      </c>
      <c r="T34" s="62" t="e">
        <f>IF(K34="","",IF(#REF!="B",RANK(S34,$S$3:$S$122,""=0),""))</f>
        <v>#REF!</v>
      </c>
      <c r="U34" s="63" t="e">
        <f>IF(#REF!="c",#REF!,"")</f>
        <v>#REF!</v>
      </c>
      <c r="V34" s="62" t="e">
        <f>IF(K34="","",IF(#REF!="C",RANK(U34,$U$3:$U$122,""=0),""))</f>
        <v>#REF!</v>
      </c>
      <c r="W34" t="e">
        <f>IF(#REF!="d",#REF!,"")</f>
        <v>#REF!</v>
      </c>
      <c r="X34" s="62" t="e">
        <f>IF(#REF!="","",IF(#REF!="D",RANK(W34,$W$3:$W$103,""=0),""))</f>
        <v>#REF!</v>
      </c>
      <c r="Y34" s="63" t="e">
        <f>IF(#REF!="e",#REF!,"")</f>
        <v>#REF!</v>
      </c>
      <c r="Z34" s="62" t="e">
        <f>IF(K34="","",IF(#REF!="E",RANK(Y34,$Y$3:$Y$103,""=0),""))</f>
        <v>#REF!</v>
      </c>
      <c r="AA34" s="63" t="e">
        <f>IF(#REF!="f",#REF!,"")</f>
        <v>#REF!</v>
      </c>
      <c r="AB34" s="62" t="e">
        <f>IF(K34="","",IF(#REF!="F",RANK(AA34,$AA$3:$AA$103,""=0),""))</f>
        <v>#REF!</v>
      </c>
      <c r="AC34" s="63" t="e">
        <f>IF(#REF!="g",#REF!,"")</f>
        <v>#REF!</v>
      </c>
      <c r="AD34" s="62" t="e">
        <f>IF(K34="","",IF(#REF!="G",RANK(AC34,$AC$3:$AC$103,""=0),""))</f>
        <v>#REF!</v>
      </c>
      <c r="AE34" s="63" t="e">
        <f>IF(#REF!="h",#REF!,"")</f>
        <v>#REF!</v>
      </c>
      <c r="AF34" s="62" t="e">
        <f>IF(K34="","",IF(#REF!="H",RANK(AE34,$AE$3:$AE$103,""=0),""))</f>
        <v>#REF!</v>
      </c>
      <c r="AG34" s="63" t="e">
        <f>IF(#REF!="A",#REF!,"")</f>
        <v>#REF!</v>
      </c>
      <c r="AH34" s="62" t="e">
        <f>IF(K34="","",IF(#REF!="A",RANK(AG34,$AG34:$AG$103,""=0),""))</f>
        <v>#REF!</v>
      </c>
    </row>
    <row r="35" spans="1:34" ht="24.95" customHeight="1">
      <c r="A35" s="54">
        <v>0.62986111111111109</v>
      </c>
      <c r="B35" s="68">
        <v>33</v>
      </c>
      <c r="C35" s="55" t="str">
        <f>INSCRIPTIONS!E40</f>
        <v>RAOUL</v>
      </c>
      <c r="D35" s="55" t="str">
        <f>INSCRIPTIONS!F40</f>
        <v>Malo</v>
      </c>
      <c r="E35" s="55" t="str">
        <f>INSCRIPTIONS!G40</f>
        <v>CC SAINT-MARTINOIS</v>
      </c>
      <c r="F35" s="55" t="str">
        <f>INSCRIPTIONS!H40</f>
        <v>FFC</v>
      </c>
      <c r="G35" s="55" t="str">
        <f>INSCRIPTIONS!I40</f>
        <v>69</v>
      </c>
      <c r="H35" s="55">
        <f>INSCRIPTIONS!J40</f>
        <v>2006</v>
      </c>
      <c r="I35" s="55" t="str">
        <f>INSCRIPTIONS!K40</f>
        <v>M</v>
      </c>
      <c r="J35" s="14">
        <f t="shared" si="0"/>
        <v>15</v>
      </c>
      <c r="K35" s="65">
        <v>4.9467592592592591E-2</v>
      </c>
      <c r="L35" s="66">
        <f>IF(K35&gt;0,(K35+$A$1)-(A35+$K$1),"")</f>
        <v>2.3773148148148238E-2</v>
      </c>
      <c r="M35" s="68" t="e">
        <f>IF(K35&gt;0,RANK(#REF!,#REF!,""=0),"")</f>
        <v>#REF!</v>
      </c>
      <c r="N35" s="69" t="e">
        <f>IF(J35&lt;17,#REF!,"")</f>
        <v>#REF!</v>
      </c>
      <c r="O35" s="68" t="e">
        <f>IF(K35="","",IF($J35&lt;17,RANK(N35,$N$3:$N$122,""=0),""))</f>
        <v>#REF!</v>
      </c>
      <c r="Q35" s="61" t="e">
        <f>IF(#REF!="j",#REF!,"")</f>
        <v>#REF!</v>
      </c>
      <c r="R35" s="62" t="e">
        <f>IF(K35="","",IF(#REF!="J",RANK(Q35,$Q$3:$Q$103,""=0),""))</f>
        <v>#REF!</v>
      </c>
      <c r="S35" t="e">
        <f>IF(#REF!="b",#REF!,"")</f>
        <v>#REF!</v>
      </c>
      <c r="T35" s="62" t="e">
        <f>IF(K35="","",IF(#REF!="B",RANK(S35,$S$3:$S$122,""=0),""))</f>
        <v>#REF!</v>
      </c>
      <c r="U35" s="63" t="e">
        <f>IF(#REF!="c",#REF!,"")</f>
        <v>#REF!</v>
      </c>
      <c r="V35" s="62" t="e">
        <f>IF(K35="","",IF(#REF!="C",RANK(U35,$U$3:$U$122,""=0),""))</f>
        <v>#REF!</v>
      </c>
      <c r="W35" t="e">
        <f>IF(#REF!="d",#REF!,"")</f>
        <v>#REF!</v>
      </c>
      <c r="X35" s="62" t="e">
        <f>IF(#REF!="","",IF(#REF!="D",RANK(W35,$W$3:$W$103,""=0),""))</f>
        <v>#REF!</v>
      </c>
      <c r="Y35" s="63" t="e">
        <f>IF(#REF!="e",#REF!,"")</f>
        <v>#REF!</v>
      </c>
      <c r="Z35" s="62" t="e">
        <f>IF(K35="","",IF(#REF!="E",RANK(Y35,$Y$3:$Y$103,""=0),""))</f>
        <v>#REF!</v>
      </c>
      <c r="AA35" s="63" t="e">
        <f>IF(#REF!="f",#REF!,"")</f>
        <v>#REF!</v>
      </c>
      <c r="AB35" s="62" t="e">
        <f>IF(K35="","",IF(#REF!="F",RANK(AA35,$AA$3:$AA$103,""=0),""))</f>
        <v>#REF!</v>
      </c>
      <c r="AC35" s="63" t="e">
        <f>IF(#REF!="g",#REF!,"")</f>
        <v>#REF!</v>
      </c>
      <c r="AD35" s="62" t="e">
        <f>IF(K35="","",IF(#REF!="G",RANK(AC35,$AC$3:$AC$103,""=0),""))</f>
        <v>#REF!</v>
      </c>
      <c r="AE35" s="63" t="e">
        <f>IF(#REF!="h",#REF!,"")</f>
        <v>#REF!</v>
      </c>
      <c r="AF35" s="62" t="e">
        <f>IF(K35="","",IF(#REF!="H",RANK(AE35,$AE$3:$AE$103,""=0),""))</f>
        <v>#REF!</v>
      </c>
      <c r="AG35" s="63" t="e">
        <f>IF(#REF!="A",#REF!,"")</f>
        <v>#REF!</v>
      </c>
      <c r="AH35" s="62" t="e">
        <f>IF(K35="","",IF(#REF!="A",RANK(AG35,$AG35:$AG$103,""=0),""))</f>
        <v>#REF!</v>
      </c>
    </row>
    <row r="36" spans="1:34" ht="24.95" customHeight="1">
      <c r="A36" s="54">
        <v>0.65625</v>
      </c>
      <c r="B36" s="68">
        <v>34</v>
      </c>
      <c r="C36" s="55" t="s">
        <v>32</v>
      </c>
      <c r="D36" s="55" t="s">
        <v>33</v>
      </c>
      <c r="E36" s="55" t="s">
        <v>34</v>
      </c>
      <c r="F36" s="55" t="s">
        <v>31</v>
      </c>
      <c r="G36" s="55">
        <v>69</v>
      </c>
      <c r="H36" s="55">
        <v>1953</v>
      </c>
      <c r="I36" s="55">
        <f>INSCRIPTIONS!K81</f>
        <v>0</v>
      </c>
      <c r="J36" s="14">
        <f t="shared" si="0"/>
        <v>68</v>
      </c>
      <c r="K36" s="65">
        <v>7.5983796296296299E-2</v>
      </c>
      <c r="L36" s="66">
        <f>IF(K36&gt;0,(K36+$A$1)-(A36+$K$1),"")</f>
        <v>2.3900462962962998E-2</v>
      </c>
      <c r="M36" s="68" t="e">
        <f>IF(K36&gt;0,RANK(#REF!,#REF!,""=0),"")</f>
        <v>#REF!</v>
      </c>
      <c r="N36" s="69" t="str">
        <f>IF(J36&lt;17,#REF!,"")</f>
        <v/>
      </c>
      <c r="O36" s="68" t="str">
        <f>IF(K36="","",IF($J36&lt;17,RANK(N36,$N$3:$N$122,""=0),""))</f>
        <v/>
      </c>
      <c r="Q36" s="61" t="e">
        <f>IF(#REF!="j",#REF!,"")</f>
        <v>#REF!</v>
      </c>
      <c r="R36" s="62" t="e">
        <f>IF(K36="","",IF(#REF!="J",RANK(Q36,$Q$3:$Q$103,""=0),""))</f>
        <v>#REF!</v>
      </c>
      <c r="S36" t="e">
        <f>IF(#REF!="b",#REF!,"")</f>
        <v>#REF!</v>
      </c>
      <c r="T36" s="62" t="e">
        <f>IF(K36="","",IF(#REF!="B",RANK(S36,$S$3:$S$122,""=0),""))</f>
        <v>#REF!</v>
      </c>
      <c r="U36" s="63" t="e">
        <f>IF(#REF!="c",#REF!,"")</f>
        <v>#REF!</v>
      </c>
      <c r="V36" s="62" t="e">
        <f>IF(K36="","",IF(#REF!="C",RANK(U36,$U$3:$U$122,""=0),""))</f>
        <v>#REF!</v>
      </c>
      <c r="W36" t="e">
        <f>IF(#REF!="d",#REF!,"")</f>
        <v>#REF!</v>
      </c>
      <c r="X36" s="62" t="e">
        <f>IF(#REF!="","",IF(#REF!="D",RANK(W36,$W$3:$W$103,""=0),""))</f>
        <v>#REF!</v>
      </c>
      <c r="Y36" s="63" t="e">
        <f>IF(#REF!="e",#REF!,"")</f>
        <v>#REF!</v>
      </c>
      <c r="Z36" s="62" t="e">
        <f>IF(K36="","",IF(#REF!="E",RANK(Y36,$Y$3:$Y$103,""=0),""))</f>
        <v>#REF!</v>
      </c>
      <c r="AA36" s="63" t="e">
        <f>IF(#REF!="f",#REF!,"")</f>
        <v>#REF!</v>
      </c>
      <c r="AB36" s="62" t="e">
        <f>IF(K36="","",IF(#REF!="F",RANK(AA36,$AA$3:$AA$103,""=0),""))</f>
        <v>#REF!</v>
      </c>
      <c r="AC36" s="63" t="e">
        <f>IF(#REF!="g",#REF!,"")</f>
        <v>#REF!</v>
      </c>
      <c r="AD36" s="62" t="e">
        <f>IF(K36="","",IF(#REF!="G",RANK(AC36,$AC$3:$AC$103,""=0),""))</f>
        <v>#REF!</v>
      </c>
      <c r="AE36" s="63" t="e">
        <f>IF(#REF!="h",#REF!,"")</f>
        <v>#REF!</v>
      </c>
      <c r="AF36" s="62" t="e">
        <f>IF(K36="","",IF(#REF!="H",RANK(AE36,$AE$3:$AE$103,""=0),""))</f>
        <v>#REF!</v>
      </c>
      <c r="AG36" s="63" t="e">
        <f>IF(#REF!="A",#REF!,"")</f>
        <v>#REF!</v>
      </c>
      <c r="AH36" s="62" t="e">
        <f>IF(K36="","",IF(#REF!="A",RANK(AG36,$AG36:$AG$103,""=0),""))</f>
        <v>#REF!</v>
      </c>
    </row>
    <row r="37" spans="1:34" ht="24.95" customHeight="1">
      <c r="A37" s="54">
        <v>0.63402777777777775</v>
      </c>
      <c r="B37" s="68">
        <v>35</v>
      </c>
      <c r="C37" s="55" t="str">
        <f>INSCRIPTIONS!E48</f>
        <v>VALADIER</v>
      </c>
      <c r="D37" s="55" t="str">
        <f>INSCRIPTIONS!F48</f>
        <v>Simon</v>
      </c>
      <c r="E37" s="55" t="str">
        <f>INSCRIPTIONS!G48</f>
        <v>CC SAINT-MARTINOIS</v>
      </c>
      <c r="F37" s="55" t="str">
        <f>INSCRIPTIONS!H48</f>
        <v>FFC</v>
      </c>
      <c r="G37" s="55">
        <f>INSCRIPTIONS!I48</f>
        <v>69</v>
      </c>
      <c r="H37" s="55">
        <f>INSCRIPTIONS!J48</f>
        <v>1971</v>
      </c>
      <c r="I37" s="55" t="str">
        <f>INSCRIPTIONS!K48</f>
        <v>M</v>
      </c>
      <c r="J37" s="14">
        <f t="shared" si="0"/>
        <v>50</v>
      </c>
      <c r="K37" s="65">
        <v>5.3865740740740742E-2</v>
      </c>
      <c r="L37" s="66">
        <f>IF(K37&gt;0,(K37+$A$1)-(A37+$K$1),"")</f>
        <v>2.4004629629629681E-2</v>
      </c>
      <c r="M37" s="68" t="e">
        <f>IF(K37&gt;0,RANK(#REF!,#REF!,""=0),"")</f>
        <v>#REF!</v>
      </c>
      <c r="N37" s="69" t="str">
        <f>IF(J37&lt;17,#REF!,"")</f>
        <v/>
      </c>
      <c r="O37" s="68" t="str">
        <f>IF(K37="","",IF($J37&lt;17,RANK(N37,$N$3:$N$122,""=0),""))</f>
        <v/>
      </c>
      <c r="Q37" s="61" t="e">
        <f>IF(#REF!="j",#REF!,"")</f>
        <v>#REF!</v>
      </c>
      <c r="R37" s="62" t="e">
        <f>IF(K37="","",IF(#REF!="J",RANK(Q37,$Q$3:$Q$103,""=0),""))</f>
        <v>#REF!</v>
      </c>
      <c r="S37" t="e">
        <f>IF(#REF!="b",#REF!,"")</f>
        <v>#REF!</v>
      </c>
      <c r="T37" s="62" t="e">
        <f>IF(K37="","",IF(#REF!="B",RANK(S37,$S$3:$S$122,""=0),""))</f>
        <v>#REF!</v>
      </c>
      <c r="U37" s="63" t="e">
        <f>IF(#REF!="c",#REF!,"")</f>
        <v>#REF!</v>
      </c>
      <c r="V37" s="62" t="e">
        <f>IF(K37="","",IF(#REF!="C",RANK(U37,$U$3:$U$122,""=0),""))</f>
        <v>#REF!</v>
      </c>
      <c r="W37" t="e">
        <f>IF(#REF!="d",#REF!,"")</f>
        <v>#REF!</v>
      </c>
      <c r="X37" s="62" t="e">
        <f>IF(#REF!="","",IF(#REF!="D",RANK(W37,$W$3:$W$103,""=0),""))</f>
        <v>#REF!</v>
      </c>
      <c r="Y37" s="63" t="e">
        <f>IF(#REF!="e",#REF!,"")</f>
        <v>#REF!</v>
      </c>
      <c r="Z37" s="62" t="e">
        <f>IF(K37="","",IF(#REF!="E",RANK(Y37,$Y$3:$Y$103,""=0),""))</f>
        <v>#REF!</v>
      </c>
      <c r="AA37" s="63" t="e">
        <f>IF(#REF!="f",#REF!,"")</f>
        <v>#REF!</v>
      </c>
      <c r="AB37" s="62" t="e">
        <f>IF(K37="","",IF(#REF!="F",RANK(AA37,$AA$3:$AA$103,""=0),""))</f>
        <v>#REF!</v>
      </c>
      <c r="AC37" s="63" t="e">
        <f>IF(#REF!="g",#REF!,"")</f>
        <v>#REF!</v>
      </c>
      <c r="AD37" s="62" t="e">
        <f>IF(K37="","",IF(#REF!="G",RANK(AC37,$AC$3:$AC$103,""=0),""))</f>
        <v>#REF!</v>
      </c>
      <c r="AE37" s="63" t="e">
        <f>IF(#REF!="h",#REF!,"")</f>
        <v>#REF!</v>
      </c>
      <c r="AF37" s="62" t="e">
        <f>IF(K37="","",IF(#REF!="H",RANK(AE37,$AE$3:$AE$103,""=0),""))</f>
        <v>#REF!</v>
      </c>
      <c r="AG37" s="63" t="e">
        <f>IF(#REF!="A",#REF!,"")</f>
        <v>#REF!</v>
      </c>
      <c r="AH37" s="62" t="e">
        <f>IF(K37="","",IF(#REF!="A",RANK(AG37,$AG37:$AG$103,""=0),""))</f>
        <v>#REF!</v>
      </c>
    </row>
    <row r="38" spans="1:34" ht="24.95" customHeight="1">
      <c r="A38" s="54">
        <v>0.64027777777777783</v>
      </c>
      <c r="B38" s="68">
        <v>36</v>
      </c>
      <c r="C38" s="55" t="str">
        <f>INSCRIPTIONS!E57</f>
        <v>BARRET</v>
      </c>
      <c r="D38" s="55" t="str">
        <f>INSCRIPTIONS!F57</f>
        <v>Theo</v>
      </c>
      <c r="E38" s="55" t="str">
        <f>INSCRIPTIONS!G57</f>
        <v>CC SAINT-MARTINOIS</v>
      </c>
      <c r="F38" s="55" t="str">
        <f>INSCRIPTIONS!H57</f>
        <v>FFC</v>
      </c>
      <c r="G38" s="55" t="str">
        <f>INSCRIPTIONS!I57</f>
        <v>69</v>
      </c>
      <c r="H38" s="55">
        <f>INSCRIPTIONS!J57</f>
        <v>2008</v>
      </c>
      <c r="I38" s="55" t="str">
        <f>INSCRIPTIONS!K57</f>
        <v>M</v>
      </c>
      <c r="J38" s="14">
        <f t="shared" si="0"/>
        <v>13</v>
      </c>
      <c r="K38" s="65">
        <v>6.0324074074074079E-2</v>
      </c>
      <c r="L38" s="66">
        <f>IF(K38&gt;0,(K38+$A$1)-(A38+$K$1),"")</f>
        <v>2.4212962962962936E-2</v>
      </c>
      <c r="M38" s="68" t="e">
        <f>IF(K38&gt;0,RANK(#REF!,#REF!,""=0),"")</f>
        <v>#REF!</v>
      </c>
      <c r="N38" s="69" t="e">
        <f>IF(J38&lt;17,#REF!,"")</f>
        <v>#REF!</v>
      </c>
      <c r="O38" s="68" t="e">
        <f>IF(K38="","",IF($J38&lt;17,RANK(N38,$N$3:$N$122,""=0),""))</f>
        <v>#REF!</v>
      </c>
      <c r="Q38" s="61" t="e">
        <f>IF(#REF!="j",#REF!,"")</f>
        <v>#REF!</v>
      </c>
      <c r="R38" s="62" t="e">
        <f>IF(K38="","",IF(#REF!="J",RANK(Q38,$Q$3:$Q$103,""=0),""))</f>
        <v>#REF!</v>
      </c>
      <c r="S38" t="e">
        <f>IF(#REF!="b",#REF!,"")</f>
        <v>#REF!</v>
      </c>
      <c r="T38" s="62" t="e">
        <f>IF(K38="","",IF(#REF!="B",RANK(S38,$S$3:$S$122,""=0),""))</f>
        <v>#REF!</v>
      </c>
      <c r="U38" s="63" t="e">
        <f>IF(#REF!="c",#REF!,"")</f>
        <v>#REF!</v>
      </c>
      <c r="V38" s="62" t="e">
        <f>IF(K38="","",IF(#REF!="C",RANK(U38,$U$3:$U$122,""=0),""))</f>
        <v>#REF!</v>
      </c>
      <c r="W38" t="e">
        <f>IF(#REF!="d",#REF!,"")</f>
        <v>#REF!</v>
      </c>
      <c r="X38" s="62" t="e">
        <f>IF(#REF!="","",IF(#REF!="D",RANK(W38,$W$3:$W$103,""=0),""))</f>
        <v>#REF!</v>
      </c>
      <c r="Y38" s="63" t="e">
        <f>IF(#REF!="e",#REF!,"")</f>
        <v>#REF!</v>
      </c>
      <c r="Z38" s="62" t="e">
        <f>IF(K38="","",IF(#REF!="E",RANK(Y38,$Y$3:$Y$103,""=0),""))</f>
        <v>#REF!</v>
      </c>
      <c r="AA38" s="63" t="e">
        <f>IF(#REF!="f",#REF!,"")</f>
        <v>#REF!</v>
      </c>
      <c r="AB38" s="62" t="e">
        <f>IF(K38="","",IF(#REF!="F",RANK(AA38,$AA$3:$AA$103,""=0),""))</f>
        <v>#REF!</v>
      </c>
      <c r="AC38" s="63" t="e">
        <f>IF(#REF!="g",#REF!,"")</f>
        <v>#REF!</v>
      </c>
      <c r="AD38" s="62" t="e">
        <f>IF(K38="","",IF(#REF!="G",RANK(AC38,$AC$3:$AC$103,""=0),""))</f>
        <v>#REF!</v>
      </c>
      <c r="AE38" s="63" t="e">
        <f>IF(#REF!="h",#REF!,"")</f>
        <v>#REF!</v>
      </c>
      <c r="AF38" s="62" t="e">
        <f>IF(K38="","",IF(#REF!="H",RANK(AE38,$AE$3:$AE$103,""=0),""))</f>
        <v>#REF!</v>
      </c>
      <c r="AG38" s="63" t="e">
        <f>IF(#REF!="A",#REF!,"")</f>
        <v>#REF!</v>
      </c>
      <c r="AH38" s="62" t="e">
        <f>IF(K38="","",IF(#REF!="A",RANK(AG38,$AG38:$AG$103,""=0),""))</f>
        <v>#REF!</v>
      </c>
    </row>
    <row r="39" spans="1:34" ht="24.95" customHeight="1">
      <c r="A39" s="54">
        <v>0.61249999999999993</v>
      </c>
      <c r="B39" s="68">
        <v>37</v>
      </c>
      <c r="C39" s="55" t="str">
        <f>INSCRIPTIONS!E14</f>
        <v>GARREAU</v>
      </c>
      <c r="D39" s="55" t="str">
        <f>INSCRIPTIONS!F14</f>
        <v>Pierre</v>
      </c>
      <c r="E39" s="55" t="str">
        <f>INSCRIPTIONS!G14</f>
        <v>VC FRANCHEVILLE</v>
      </c>
      <c r="F39" s="55" t="str">
        <f>INSCRIPTIONS!H14</f>
        <v>FSGT</v>
      </c>
      <c r="G39" s="55" t="str">
        <f>INSCRIPTIONS!I14</f>
        <v>69</v>
      </c>
      <c r="H39" s="55">
        <f>INSCRIPTIONS!J14</f>
        <v>2000</v>
      </c>
      <c r="I39" s="55" t="str">
        <f>INSCRIPTIONS!K14</f>
        <v>M</v>
      </c>
      <c r="J39" s="14">
        <f t="shared" si="0"/>
        <v>21</v>
      </c>
      <c r="K39" s="65">
        <v>3.2557870370370369E-2</v>
      </c>
      <c r="L39" s="66">
        <f>IF(K39&gt;0,(K39+$A$1)-(A39+$K$1),"")</f>
        <v>2.4224537037037197E-2</v>
      </c>
      <c r="M39" s="68" t="e">
        <f>IF(K39&gt;0,RANK(#REF!,#REF!,""=0),"")</f>
        <v>#REF!</v>
      </c>
      <c r="N39" s="69" t="str">
        <f>IF(J39&lt;17,#REF!,"")</f>
        <v/>
      </c>
      <c r="O39" s="68" t="str">
        <f>IF(K39="","",IF($J39&lt;17,RANK(N39,$N$3:$N$122,""=0),""))</f>
        <v/>
      </c>
      <c r="Q39" s="61" t="e">
        <f>IF(#REF!="j",#REF!,"")</f>
        <v>#REF!</v>
      </c>
      <c r="R39" s="62" t="e">
        <f>IF(K39="","",IF(#REF!="J",RANK(Q39,$Q$3:$Q$103,""=0),""))</f>
        <v>#REF!</v>
      </c>
      <c r="S39" t="e">
        <f>IF(#REF!="b",#REF!,"")</f>
        <v>#REF!</v>
      </c>
      <c r="T39" s="62" t="e">
        <f>IF(K39="","",IF(#REF!="B",RANK(S39,$S$3:$S$122,""=0),""))</f>
        <v>#REF!</v>
      </c>
      <c r="U39" s="63" t="e">
        <f>IF(#REF!="c",#REF!,"")</f>
        <v>#REF!</v>
      </c>
      <c r="V39" s="62" t="e">
        <f>IF(K39="","",IF(#REF!="C",RANK(U39,$U$3:$U$122,""=0),""))</f>
        <v>#REF!</v>
      </c>
      <c r="W39" t="e">
        <f>IF(#REF!="d",#REF!,"")</f>
        <v>#REF!</v>
      </c>
      <c r="X39" s="62" t="e">
        <f>IF(#REF!="","",IF(#REF!="D",RANK(W39,$W$3:$W$103,""=0),""))</f>
        <v>#REF!</v>
      </c>
      <c r="Y39" s="63" t="e">
        <f>IF(#REF!="e",#REF!,"")</f>
        <v>#REF!</v>
      </c>
      <c r="Z39" s="62" t="e">
        <f>IF(K39="","",IF(#REF!="E",RANK(Y39,$Y$3:$Y$103,""=0),""))</f>
        <v>#REF!</v>
      </c>
      <c r="AA39" s="63" t="e">
        <f>IF(#REF!="f",#REF!,"")</f>
        <v>#REF!</v>
      </c>
      <c r="AB39" s="62" t="e">
        <f>IF(K39="","",IF(#REF!="F",RANK(AA39,$AA$3:$AA$103,""=0),""))</f>
        <v>#REF!</v>
      </c>
      <c r="AC39" s="63" t="e">
        <f>IF(#REF!="g",#REF!,"")</f>
        <v>#REF!</v>
      </c>
      <c r="AD39" s="62" t="e">
        <f>IF(K39="","",IF(#REF!="G",RANK(AC39,$AC$3:$AC$103,""=0),""))</f>
        <v>#REF!</v>
      </c>
      <c r="AE39" s="63" t="e">
        <f>IF(#REF!="h",#REF!,"")</f>
        <v>#REF!</v>
      </c>
      <c r="AF39" s="62" t="e">
        <f>IF(K39="","",IF(#REF!="H",RANK(AE39,$AE$3:$AE$103,""=0),""))</f>
        <v>#REF!</v>
      </c>
      <c r="AG39" s="63" t="e">
        <f>IF(#REF!="A",#REF!,"")</f>
        <v>#REF!</v>
      </c>
      <c r="AH39" s="62" t="e">
        <f>IF(K39="","",IF(#REF!="A",RANK(AG39,$AG39:$AG$103,""=0),""))</f>
        <v>#REF!</v>
      </c>
    </row>
    <row r="40" spans="1:34" ht="24.95" customHeight="1">
      <c r="A40" s="54">
        <v>0.61736111111111114</v>
      </c>
      <c r="B40" s="68">
        <v>38</v>
      </c>
      <c r="C40" s="55" t="str">
        <f>INSCRIPTIONS!E21</f>
        <v>SAUVETRE</v>
      </c>
      <c r="D40" s="55" t="str">
        <f>INSCRIPTIONS!F21</f>
        <v>Eric</v>
      </c>
      <c r="E40" s="55" t="str">
        <f>INSCRIPTIONS!G21</f>
        <v>Non licencié</v>
      </c>
      <c r="F40" s="55" t="str">
        <f>INSCRIPTIONS!H21</f>
        <v>NL</v>
      </c>
      <c r="G40" s="55">
        <f>INSCRIPTIONS!I21</f>
        <v>0</v>
      </c>
      <c r="H40" s="55">
        <f>INSCRIPTIONS!J21</f>
        <v>1965</v>
      </c>
      <c r="I40" s="55" t="str">
        <f>INSCRIPTIONS!K21</f>
        <v>M</v>
      </c>
      <c r="J40" s="14">
        <f t="shared" si="0"/>
        <v>56</v>
      </c>
      <c r="K40" s="65">
        <v>3.7453703703703704E-2</v>
      </c>
      <c r="L40" s="66">
        <f>IF(K40&gt;0,(K40+$A$1)-(A40+$K$1),"")</f>
        <v>2.4259259259259314E-2</v>
      </c>
      <c r="M40" s="68" t="e">
        <f>IF(K40&gt;0,RANK(#REF!,#REF!,""=0),"")</f>
        <v>#REF!</v>
      </c>
      <c r="N40" s="69" t="str">
        <f>IF(J40&lt;17,#REF!,"")</f>
        <v/>
      </c>
      <c r="O40" s="68" t="str">
        <f>IF(K40="","",IF($J40&lt;17,RANK(N40,$N$3:$N$122,""=0),""))</f>
        <v/>
      </c>
      <c r="Q40" s="61" t="e">
        <f>IF(#REF!="j",#REF!,"")</f>
        <v>#REF!</v>
      </c>
      <c r="R40" s="62" t="e">
        <f>IF(K40="","",IF(#REF!="J",RANK(Q40,$Q$3:$Q$103,""=0),""))</f>
        <v>#REF!</v>
      </c>
      <c r="S40" t="e">
        <f>IF(#REF!="b",#REF!,"")</f>
        <v>#REF!</v>
      </c>
      <c r="T40" s="62" t="e">
        <f>IF(K40="","",IF(#REF!="B",RANK(S40,$S$3:$S$122,""=0),""))</f>
        <v>#REF!</v>
      </c>
      <c r="U40" s="63" t="e">
        <f>IF(#REF!="c",#REF!,"")</f>
        <v>#REF!</v>
      </c>
      <c r="V40" s="62" t="e">
        <f>IF(K40="","",IF(#REF!="C",RANK(U40,$U$3:$U$122,""=0),""))</f>
        <v>#REF!</v>
      </c>
      <c r="W40" t="e">
        <f>IF(#REF!="d",#REF!,"")</f>
        <v>#REF!</v>
      </c>
      <c r="X40" s="62" t="e">
        <f>IF(#REF!="","",IF(#REF!="D",RANK(W40,$W$3:$W$103,""=0),""))</f>
        <v>#REF!</v>
      </c>
      <c r="Y40" s="63" t="e">
        <f>IF(#REF!="e",#REF!,"")</f>
        <v>#REF!</v>
      </c>
      <c r="Z40" s="62" t="e">
        <f>IF(K40="","",IF(#REF!="E",RANK(Y40,$Y$3:$Y$103,""=0),""))</f>
        <v>#REF!</v>
      </c>
      <c r="AA40" s="63" t="e">
        <f>IF(#REF!="f",#REF!,"")</f>
        <v>#REF!</v>
      </c>
      <c r="AB40" s="62" t="e">
        <f>IF(K40="","",IF(#REF!="F",RANK(AA40,$AA$3:$AA$103,""=0),""))</f>
        <v>#REF!</v>
      </c>
      <c r="AC40" s="63" t="e">
        <f>IF(#REF!="g",#REF!,"")</f>
        <v>#REF!</v>
      </c>
      <c r="AD40" s="62" t="e">
        <f>IF(K40="","",IF(#REF!="G",RANK(AC40,$AC$3:$AC$103,""=0),""))</f>
        <v>#REF!</v>
      </c>
      <c r="AE40" s="63" t="e">
        <f>IF(#REF!="h",#REF!,"")</f>
        <v>#REF!</v>
      </c>
      <c r="AF40" s="62" t="e">
        <f>IF(K40="","",IF(#REF!="H",RANK(AE40,$AE$3:$AE$103,""=0),""))</f>
        <v>#REF!</v>
      </c>
      <c r="AG40" s="63" t="e">
        <f>IF(#REF!="A",#REF!,"")</f>
        <v>#REF!</v>
      </c>
      <c r="AH40" s="62" t="e">
        <f>IF(K40="","",IF(#REF!="A",RANK(AG40,$AG40:$AG$103,""=0),""))</f>
        <v>#REF!</v>
      </c>
    </row>
    <row r="41" spans="1:34" ht="24.95" customHeight="1">
      <c r="A41" s="54">
        <v>0.64513888888888882</v>
      </c>
      <c r="B41" s="68">
        <v>39</v>
      </c>
      <c r="C41" s="55" t="str">
        <f>INSCRIPTIONS!E64</f>
        <v>DJIAN</v>
      </c>
      <c r="D41" s="55" t="str">
        <f>INSCRIPTIONS!F64</f>
        <v>Jean-David</v>
      </c>
      <c r="E41" s="55" t="str">
        <f>INSCRIPTIONS!G64</f>
        <v>AC Moulin à Vent</v>
      </c>
      <c r="F41" s="55" t="str">
        <f>INSCRIPTIONS!H64</f>
        <v>FSGT</v>
      </c>
      <c r="G41" s="55" t="str">
        <f>INSCRIPTIONS!I64</f>
        <v>69</v>
      </c>
      <c r="H41" s="55">
        <f>INSCRIPTIONS!J64</f>
        <v>1975</v>
      </c>
      <c r="I41" s="55" t="str">
        <f>INSCRIPTIONS!K64</f>
        <v>M</v>
      </c>
      <c r="J41" s="14">
        <f t="shared" si="0"/>
        <v>46</v>
      </c>
      <c r="K41" s="65">
        <v>6.5381944444444437E-2</v>
      </c>
      <c r="L41" s="66">
        <f>IF(K41&gt;0,(K41+$A$1)-(A41+$K$1),"")</f>
        <v>2.4409722222222374E-2</v>
      </c>
      <c r="M41" s="68" t="e">
        <f>IF(K41&gt;0,RANK(#REF!,#REF!,""=0),"")</f>
        <v>#REF!</v>
      </c>
      <c r="N41" s="69" t="str">
        <f>IF(J41&lt;17,#REF!,"")</f>
        <v/>
      </c>
      <c r="O41" s="68" t="str">
        <f>IF(K41="","",IF($J41&lt;17,RANK(N41,$N$3:$N$122,""=0),""))</f>
        <v/>
      </c>
      <c r="Q41" s="61" t="e">
        <f>IF(#REF!="j",#REF!,"")</f>
        <v>#REF!</v>
      </c>
      <c r="R41" s="62" t="e">
        <f>IF(K41="","",IF(#REF!="J",RANK(Q41,$Q$3:$Q$103,""=0),""))</f>
        <v>#REF!</v>
      </c>
      <c r="S41" t="e">
        <f>IF(#REF!="b",#REF!,"")</f>
        <v>#REF!</v>
      </c>
      <c r="T41" s="62" t="e">
        <f>IF(K41="","",IF(#REF!="B",RANK(S41,$S$3:$S$122,""=0),""))</f>
        <v>#REF!</v>
      </c>
      <c r="U41" s="63" t="e">
        <f>IF(#REF!="c",#REF!,"")</f>
        <v>#REF!</v>
      </c>
      <c r="V41" s="62" t="e">
        <f>IF(K41="","",IF(#REF!="C",RANK(U41,$U$3:$U$122,""=0),""))</f>
        <v>#REF!</v>
      </c>
      <c r="W41" t="e">
        <f>IF(#REF!="d",#REF!,"")</f>
        <v>#REF!</v>
      </c>
      <c r="X41" s="62" t="e">
        <f>IF(#REF!="","",IF(#REF!="D",RANK(W41,$W$3:$W$103,""=0),""))</f>
        <v>#REF!</v>
      </c>
      <c r="Y41" s="63" t="e">
        <f>IF(#REF!="e",#REF!,"")</f>
        <v>#REF!</v>
      </c>
      <c r="Z41" s="62" t="e">
        <f>IF(K41="","",IF(#REF!="E",RANK(Y41,$Y$3:$Y$103,""=0),""))</f>
        <v>#REF!</v>
      </c>
      <c r="AA41" s="63" t="e">
        <f>IF(#REF!="f",#REF!,"")</f>
        <v>#REF!</v>
      </c>
      <c r="AB41" s="62" t="e">
        <f>IF(K41="","",IF(#REF!="F",RANK(AA41,$AA$3:$AA$103,""=0),""))</f>
        <v>#REF!</v>
      </c>
      <c r="AC41" s="63" t="e">
        <f>IF(#REF!="g",#REF!,"")</f>
        <v>#REF!</v>
      </c>
      <c r="AD41" s="62" t="e">
        <f>IF(K41="","",IF(#REF!="G",RANK(AC41,$AC$3:$AC$103,""=0),""))</f>
        <v>#REF!</v>
      </c>
      <c r="AE41" s="63" t="e">
        <f>IF(#REF!="h",#REF!,"")</f>
        <v>#REF!</v>
      </c>
      <c r="AF41" s="62" t="e">
        <f>IF(K41="","",IF(#REF!="H",RANK(AE41,$AE$3:$AE$103,""=0),""))</f>
        <v>#REF!</v>
      </c>
      <c r="AG41" s="63" t="e">
        <f>IF(#REF!="A",#REF!,"")</f>
        <v>#REF!</v>
      </c>
      <c r="AH41" s="62" t="e">
        <f>IF(K41="","",IF(#REF!="A",RANK(AG41,$AG41:$AG$103,""=0),""))</f>
        <v>#REF!</v>
      </c>
    </row>
    <row r="42" spans="1:34" ht="24.95" customHeight="1">
      <c r="A42" s="54">
        <v>0.63611111111111118</v>
      </c>
      <c r="B42" s="68">
        <v>40</v>
      </c>
      <c r="C42" s="55" t="str">
        <f>INSCRIPTIONS!E51</f>
        <v>AUBERT</v>
      </c>
      <c r="D42" s="55" t="str">
        <f>INSCRIPTIONS!F51</f>
        <v>Laurent</v>
      </c>
      <c r="E42" s="55" t="str">
        <f>INSCRIPTIONS!G51</f>
        <v>Cyclo VTT DECINES</v>
      </c>
      <c r="F42" s="55" t="str">
        <f>INSCRIPTIONS!H51</f>
        <v>FSGT</v>
      </c>
      <c r="G42" s="55" t="str">
        <f>INSCRIPTIONS!I51</f>
        <v>69</v>
      </c>
      <c r="H42" s="55">
        <f>INSCRIPTIONS!J51</f>
        <v>1969</v>
      </c>
      <c r="I42" s="55" t="str">
        <f>INSCRIPTIONS!K51</f>
        <v>M</v>
      </c>
      <c r="J42" s="14">
        <f t="shared" si="0"/>
        <v>52</v>
      </c>
      <c r="K42" s="65">
        <v>5.6412037037037038E-2</v>
      </c>
      <c r="L42" s="66">
        <f>IF(K42&gt;0,(K42+$A$1)-(A42+$K$1),"")</f>
        <v>2.4467592592592569E-2</v>
      </c>
      <c r="M42" s="68" t="e">
        <f>IF(K42&gt;0,RANK(#REF!,#REF!,""=0),"")</f>
        <v>#REF!</v>
      </c>
      <c r="N42" s="69" t="str">
        <f>IF(J42&lt;17,#REF!,"")</f>
        <v/>
      </c>
      <c r="O42" s="68" t="str">
        <f>IF(K42="","",IF($J42&lt;17,RANK(N42,$N$3:$N$122,""=0),""))</f>
        <v/>
      </c>
      <c r="Q42" s="61" t="e">
        <f>IF(#REF!="j",#REF!,"")</f>
        <v>#REF!</v>
      </c>
      <c r="R42" s="62" t="e">
        <f>IF(K42="","",IF(#REF!="J",RANK(Q42,$Q$3:$Q$103,""=0),""))</f>
        <v>#REF!</v>
      </c>
      <c r="S42" t="e">
        <f>IF(#REF!="b",#REF!,"")</f>
        <v>#REF!</v>
      </c>
      <c r="T42" s="62" t="e">
        <f>IF(K42="","",IF(#REF!="B",RANK(S42,$S$3:$S$122,""=0),""))</f>
        <v>#REF!</v>
      </c>
      <c r="U42" s="63" t="e">
        <f>IF(#REF!="c",#REF!,"")</f>
        <v>#REF!</v>
      </c>
      <c r="V42" s="62" t="e">
        <f>IF(K42="","",IF(#REF!="C",RANK(U42,$U$3:$U$122,""=0),""))</f>
        <v>#REF!</v>
      </c>
      <c r="W42" t="e">
        <f>IF(#REF!="d",#REF!,"")</f>
        <v>#REF!</v>
      </c>
      <c r="X42" s="62" t="e">
        <f>IF(#REF!="","",IF(#REF!="D",RANK(W42,$W$3:$W$103,""=0),""))</f>
        <v>#REF!</v>
      </c>
      <c r="Y42" s="63" t="e">
        <f>IF(#REF!="e",#REF!,"")</f>
        <v>#REF!</v>
      </c>
      <c r="Z42" s="62" t="e">
        <f>IF(K42="","",IF(#REF!="E",RANK(Y42,$Y$3:$Y$103,""=0),""))</f>
        <v>#REF!</v>
      </c>
      <c r="AA42" s="63" t="e">
        <f>IF(#REF!="f",#REF!,"")</f>
        <v>#REF!</v>
      </c>
      <c r="AB42" s="62" t="e">
        <f>IF(K42="","",IF(#REF!="F",RANK(AA42,$AA$3:$AA$103,""=0),""))</f>
        <v>#REF!</v>
      </c>
      <c r="AC42" s="63" t="e">
        <f>IF(#REF!="g",#REF!,"")</f>
        <v>#REF!</v>
      </c>
      <c r="AD42" s="62" t="e">
        <f>IF(K42="","",IF(#REF!="G",RANK(AC42,$AC$3:$AC$103,""=0),""))</f>
        <v>#REF!</v>
      </c>
      <c r="AE42" s="63" t="e">
        <f>IF(#REF!="h",#REF!,"")</f>
        <v>#REF!</v>
      </c>
      <c r="AF42" s="62" t="e">
        <f>IF(K42="","",IF(#REF!="H",RANK(AE42,$AE$3:$AE$103,""=0),""))</f>
        <v>#REF!</v>
      </c>
      <c r="AG42" s="63" t="e">
        <f>IF(#REF!="A",#REF!,"")</f>
        <v>#REF!</v>
      </c>
      <c r="AH42" s="62" t="e">
        <f>IF(K42="","",IF(#REF!="A",RANK(AG42,$AG42:$AG$103,""=0),""))</f>
        <v>#REF!</v>
      </c>
    </row>
    <row r="43" spans="1:34" ht="24.95" customHeight="1">
      <c r="A43" s="54">
        <v>0.62152777777777779</v>
      </c>
      <c r="B43" s="68">
        <v>41</v>
      </c>
      <c r="C43" s="55" t="str">
        <f>INSCRIPTIONS!E28</f>
        <v>DENURRA</v>
      </c>
      <c r="D43" s="55" t="str">
        <f>INSCRIPTIONS!F28</f>
        <v>Louis</v>
      </c>
      <c r="E43" s="55" t="str">
        <f>INSCRIPTIONS!G28</f>
        <v>Non licencié</v>
      </c>
      <c r="F43" s="55" t="str">
        <f>INSCRIPTIONS!H28</f>
        <v>NL</v>
      </c>
      <c r="G43" s="55">
        <f>INSCRIPTIONS!I28</f>
        <v>0</v>
      </c>
      <c r="H43" s="55">
        <f>INSCRIPTIONS!J28</f>
        <v>1953</v>
      </c>
      <c r="I43" s="55" t="str">
        <f>INSCRIPTIONS!K28</f>
        <v>M</v>
      </c>
      <c r="J43" s="14">
        <f t="shared" si="0"/>
        <v>68</v>
      </c>
      <c r="K43" s="65">
        <v>4.1828703703703701E-2</v>
      </c>
      <c r="L43" s="66">
        <f>IF(K43&gt;0,(K43+$A$1)-(A43+$K$1),"")</f>
        <v>2.446759259259268E-2</v>
      </c>
      <c r="M43" s="68" t="e">
        <f>IF(K43&gt;0,RANK(#REF!,#REF!,""=0),"")</f>
        <v>#REF!</v>
      </c>
      <c r="N43" s="69" t="str">
        <f>IF(J43&lt;17,#REF!,"")</f>
        <v/>
      </c>
      <c r="O43" s="68" t="str">
        <f>IF(K43="","",IF($J43&lt;17,RANK(N43,$N$3:$N$122,""=0),""))</f>
        <v/>
      </c>
      <c r="Q43" s="61" t="e">
        <f>IF(#REF!="j",#REF!,"")</f>
        <v>#REF!</v>
      </c>
      <c r="R43" s="62" t="e">
        <f>IF(K43="","",IF(#REF!="J",RANK(Q43,$Q$3:$Q$103,""=0),""))</f>
        <v>#REF!</v>
      </c>
      <c r="S43" t="e">
        <f>IF(#REF!="b",#REF!,"")</f>
        <v>#REF!</v>
      </c>
      <c r="T43" s="62" t="e">
        <f>IF(K43="","",IF(#REF!="B",RANK(S43,$S$3:$S$122,""=0),""))</f>
        <v>#REF!</v>
      </c>
      <c r="U43" s="63" t="e">
        <f>IF(#REF!="c",#REF!,"")</f>
        <v>#REF!</v>
      </c>
      <c r="V43" s="62" t="e">
        <f>IF(K43="","",IF(#REF!="C",RANK(U43,$U$3:$U$122,""=0),""))</f>
        <v>#REF!</v>
      </c>
      <c r="W43" t="e">
        <f>IF(#REF!="d",#REF!,"")</f>
        <v>#REF!</v>
      </c>
      <c r="X43" s="62" t="e">
        <f>IF(#REF!="","",IF(#REF!="D",RANK(W43,$W$3:$W$103,""=0),""))</f>
        <v>#REF!</v>
      </c>
      <c r="Y43" s="63" t="e">
        <f>IF(#REF!="e",#REF!,"")</f>
        <v>#REF!</v>
      </c>
      <c r="Z43" s="62" t="e">
        <f>IF(K43="","",IF(#REF!="E",RANK(Y43,$Y$3:$Y$103,""=0),""))</f>
        <v>#REF!</v>
      </c>
      <c r="AA43" s="63" t="e">
        <f>IF(#REF!="f",#REF!,"")</f>
        <v>#REF!</v>
      </c>
      <c r="AB43" s="62" t="e">
        <f>IF(K43="","",IF(#REF!="F",RANK(AA43,$AA$3:$AA$103,""=0),""))</f>
        <v>#REF!</v>
      </c>
      <c r="AC43" s="63" t="e">
        <f>IF(#REF!="g",#REF!,"")</f>
        <v>#REF!</v>
      </c>
      <c r="AD43" s="62" t="e">
        <f>IF(K43="","",IF(#REF!="G",RANK(AC43,$AC$3:$AC$103,""=0),""))</f>
        <v>#REF!</v>
      </c>
      <c r="AE43" s="63" t="e">
        <f>IF(#REF!="h",#REF!,"")</f>
        <v>#REF!</v>
      </c>
      <c r="AF43" s="62" t="e">
        <f>IF(K43="","",IF(#REF!="H",RANK(AE43,$AE$3:$AE$103,""=0),""))</f>
        <v>#REF!</v>
      </c>
      <c r="AG43" s="63" t="e">
        <f>IF(#REF!="A",#REF!,"")</f>
        <v>#REF!</v>
      </c>
      <c r="AH43" s="62" t="e">
        <f>IF(K43="","",IF(#REF!="A",RANK(AG43,$AG43:$AG$103,""=0),""))</f>
        <v>#REF!</v>
      </c>
    </row>
    <row r="44" spans="1:34" ht="24.95" customHeight="1">
      <c r="A44" s="54">
        <v>0.60972222222222217</v>
      </c>
      <c r="B44" s="68">
        <v>42</v>
      </c>
      <c r="C44" s="55" t="str">
        <f>INSCRIPTIONS!E10</f>
        <v>BERNARD</v>
      </c>
      <c r="D44" s="55" t="str">
        <f>INSCRIPTIONS!F10</f>
        <v>Ronan</v>
      </c>
      <c r="E44" s="55" t="str">
        <f>INSCRIPTIONS!G10</f>
        <v>VC FRANCHEVILLE</v>
      </c>
      <c r="F44" s="55" t="str">
        <f>INSCRIPTIONS!H10</f>
        <v>FFC</v>
      </c>
      <c r="G44" s="55" t="str">
        <f>INSCRIPTIONS!I10</f>
        <v>69</v>
      </c>
      <c r="H44" s="55">
        <f>INSCRIPTIONS!J10</f>
        <v>2006</v>
      </c>
      <c r="I44" s="55" t="str">
        <f>INSCRIPTIONS!K10</f>
        <v>M</v>
      </c>
      <c r="J44" s="14">
        <f t="shared" si="0"/>
        <v>15</v>
      </c>
      <c r="K44" s="65">
        <v>3.019675925925926E-2</v>
      </c>
      <c r="L44" s="66">
        <f>IF(K44&gt;0,(K44+$A$1)-(A44+$K$1),"")</f>
        <v>2.4641203703703818E-2</v>
      </c>
      <c r="M44" s="68" t="e">
        <f>IF(K44&gt;0,RANK(#REF!,#REF!,""=0),"")</f>
        <v>#REF!</v>
      </c>
      <c r="N44" s="69" t="e">
        <f>IF(J44&lt;17,#REF!,"")</f>
        <v>#REF!</v>
      </c>
      <c r="O44" s="68" t="e">
        <f>IF(K44="","",IF($J44&lt;17,RANK(N44,$N$3:$N$122,""=0),""))</f>
        <v>#REF!</v>
      </c>
      <c r="Q44" s="61" t="e">
        <f>IF(#REF!="j",#REF!,"")</f>
        <v>#REF!</v>
      </c>
      <c r="R44" s="62" t="e">
        <f>IF(K44="","",IF(#REF!="J",RANK(Q44,$Q$3:$Q$103,""=0),""))</f>
        <v>#REF!</v>
      </c>
      <c r="S44" t="e">
        <f>IF(#REF!="b",#REF!,"")</f>
        <v>#REF!</v>
      </c>
      <c r="T44" s="62" t="e">
        <f>IF(K44="","",IF(#REF!="B",RANK(S44,$S$3:$S$122,""=0),""))</f>
        <v>#REF!</v>
      </c>
      <c r="U44" s="63" t="e">
        <f>IF(#REF!="c",#REF!,"")</f>
        <v>#REF!</v>
      </c>
      <c r="V44" s="62" t="e">
        <f>IF(K44="","",IF(#REF!="C",RANK(U44,$U$3:$U$122,""=0),""))</f>
        <v>#REF!</v>
      </c>
      <c r="W44" t="e">
        <f>IF(#REF!="d",#REF!,"")</f>
        <v>#REF!</v>
      </c>
      <c r="X44" s="62" t="e">
        <f>IF(#REF!="","",IF(#REF!="D",RANK(W44,$W$3:$W$103,""=0),""))</f>
        <v>#REF!</v>
      </c>
      <c r="Y44" s="63" t="e">
        <f>IF(#REF!="e",#REF!,"")</f>
        <v>#REF!</v>
      </c>
      <c r="Z44" s="62" t="e">
        <f>IF(K44="","",IF(#REF!="E",RANK(Y44,$Y$3:$Y$103,""=0),""))</f>
        <v>#REF!</v>
      </c>
      <c r="AA44" s="63" t="e">
        <f>IF(#REF!="f",#REF!,"")</f>
        <v>#REF!</v>
      </c>
      <c r="AB44" s="62" t="e">
        <f>IF(K44="","",IF(#REF!="F",RANK(AA44,$AA$3:$AA$103,""=0),""))</f>
        <v>#REF!</v>
      </c>
      <c r="AC44" s="63" t="e">
        <f>IF(#REF!="g",#REF!,"")</f>
        <v>#REF!</v>
      </c>
      <c r="AD44" s="62" t="e">
        <f>IF(K44="","",IF(#REF!="G",RANK(AC44,$AC$3:$AC$103,""=0),""))</f>
        <v>#REF!</v>
      </c>
      <c r="AE44" s="63" t="e">
        <f>IF(#REF!="h",#REF!,"")</f>
        <v>#REF!</v>
      </c>
      <c r="AF44" s="62" t="e">
        <f>IF(K44="","",IF(#REF!="H",RANK(AE44,$AE$3:$AE$103,""=0),""))</f>
        <v>#REF!</v>
      </c>
      <c r="AG44" s="63" t="e">
        <f>IF(#REF!="A",#REF!,"")</f>
        <v>#REF!</v>
      </c>
      <c r="AH44" s="62" t="e">
        <f>IF(K44="","",IF(#REF!="A",RANK(AG44,$AG44:$AG$103,""=0),""))</f>
        <v>#REF!</v>
      </c>
    </row>
    <row r="45" spans="1:34" ht="24.95" customHeight="1">
      <c r="A45" s="54">
        <v>0.64722222222222225</v>
      </c>
      <c r="B45" s="68">
        <v>43</v>
      </c>
      <c r="C45" s="55" t="str">
        <f>INSCRIPTIONS!E68</f>
        <v>ARMAND</v>
      </c>
      <c r="D45" s="55" t="str">
        <f>INSCRIPTIONS!F68</f>
        <v>Philippe</v>
      </c>
      <c r="E45" s="55" t="str">
        <f>INSCRIPTIONS!G68</f>
        <v>Vélo-Griffon Meyzieux</v>
      </c>
      <c r="F45" s="55" t="str">
        <f>INSCRIPTIONS!H68</f>
        <v>FSGT</v>
      </c>
      <c r="G45" s="55">
        <f>INSCRIPTIONS!I68</f>
        <v>69</v>
      </c>
      <c r="H45" s="55">
        <f>INSCRIPTIONS!J68</f>
        <v>173</v>
      </c>
      <c r="I45" s="55" t="str">
        <f>INSCRIPTIONS!K68</f>
        <v>M</v>
      </c>
      <c r="J45" s="14">
        <f t="shared" si="0"/>
        <v>1848</v>
      </c>
      <c r="K45" s="65">
        <v>6.7835648148148145E-2</v>
      </c>
      <c r="L45" s="66">
        <f>IF(K45&gt;0,(K45+$A$1)-(A45+$K$1),"")</f>
        <v>2.4780092592592617E-2</v>
      </c>
      <c r="M45" s="68" t="e">
        <f>IF(K45&gt;0,RANK(#REF!,#REF!,""=0),"")</f>
        <v>#REF!</v>
      </c>
      <c r="N45" s="69" t="str">
        <f>IF(J45&lt;17,#REF!,"")</f>
        <v/>
      </c>
      <c r="O45" s="68" t="str">
        <f>IF(K45="","",IF($J45&lt;17,RANK(N45,$N$3:$N$122,""=0),""))</f>
        <v/>
      </c>
      <c r="Q45" s="61" t="e">
        <f>IF(#REF!="j",#REF!,"")</f>
        <v>#REF!</v>
      </c>
      <c r="R45" s="62" t="e">
        <f>IF(K45="","",IF(#REF!="J",RANK(Q45,$Q$3:$Q$103,""=0),""))</f>
        <v>#REF!</v>
      </c>
      <c r="S45" t="e">
        <f>IF(#REF!="b",#REF!,"")</f>
        <v>#REF!</v>
      </c>
      <c r="T45" s="62" t="e">
        <f>IF(K45="","",IF(#REF!="B",RANK(S45,$S$3:$S$122,""=0),""))</f>
        <v>#REF!</v>
      </c>
      <c r="U45" s="63" t="e">
        <f>IF(#REF!="c",#REF!,"")</f>
        <v>#REF!</v>
      </c>
      <c r="V45" s="62" t="e">
        <f>IF(K45="","",IF(#REF!="C",RANK(U45,$U$3:$U$122,""=0),""))</f>
        <v>#REF!</v>
      </c>
      <c r="W45" t="e">
        <f>IF(#REF!="d",#REF!,"")</f>
        <v>#REF!</v>
      </c>
      <c r="X45" s="62" t="e">
        <f>IF(#REF!="","",IF(#REF!="D",RANK(W45,$W$3:$W$103,""=0),""))</f>
        <v>#REF!</v>
      </c>
      <c r="Y45" s="63" t="e">
        <f>IF(#REF!="e",#REF!,"")</f>
        <v>#REF!</v>
      </c>
      <c r="Z45" s="62" t="e">
        <f>IF(K45="","",IF(#REF!="E",RANK(Y45,$Y$3:$Y$103,""=0),""))</f>
        <v>#REF!</v>
      </c>
      <c r="AA45" s="63" t="e">
        <f>IF(#REF!="f",#REF!,"")</f>
        <v>#REF!</v>
      </c>
      <c r="AB45" s="62" t="e">
        <f>IF(K45="","",IF(#REF!="F",RANK(AA45,$AA$3:$AA$103,""=0),""))</f>
        <v>#REF!</v>
      </c>
      <c r="AC45" s="63" t="e">
        <f>IF(#REF!="g",#REF!,"")</f>
        <v>#REF!</v>
      </c>
      <c r="AD45" s="62" t="e">
        <f>IF(K45="","",IF(#REF!="G",RANK(AC45,$AC$3:$AC$103,""=0),""))</f>
        <v>#REF!</v>
      </c>
      <c r="AE45" s="63" t="e">
        <f>IF(#REF!="h",#REF!,"")</f>
        <v>#REF!</v>
      </c>
      <c r="AF45" s="62" t="e">
        <f>IF(K45="","",IF(#REF!="H",RANK(AE45,$AE$3:$AE$103,""=0),""))</f>
        <v>#REF!</v>
      </c>
      <c r="AG45" s="63" t="e">
        <f>IF(#REF!="A",#REF!,"")</f>
        <v>#REF!</v>
      </c>
      <c r="AH45" s="62" t="e">
        <f>IF(K45="","",IF(#REF!="A",RANK(AG45,$AG45:$AG$103,""=0),""))</f>
        <v>#REF!</v>
      </c>
    </row>
    <row r="46" spans="1:34" ht="24.95" customHeight="1">
      <c r="A46" s="54">
        <v>0.63124999999999998</v>
      </c>
      <c r="B46" s="68">
        <v>44</v>
      </c>
      <c r="C46" s="55" t="str">
        <f>INSCRIPTIONS!E42</f>
        <v>PALANDRE</v>
      </c>
      <c r="D46" s="55" t="str">
        <f>INSCRIPTIONS!F42</f>
        <v>Maxime</v>
      </c>
      <c r="E46" s="55" t="str">
        <f>INSCRIPTIONS!G42</f>
        <v>CC SAINT-MARTINOIS</v>
      </c>
      <c r="F46" s="55" t="str">
        <f>INSCRIPTIONS!H42</f>
        <v>FFC</v>
      </c>
      <c r="G46" s="55" t="str">
        <f>INSCRIPTIONS!I42</f>
        <v>69</v>
      </c>
      <c r="H46" s="55">
        <f>INSCRIPTIONS!J42</f>
        <v>2006</v>
      </c>
      <c r="I46" s="55" t="str">
        <f>INSCRIPTIONS!K42</f>
        <v>M</v>
      </c>
      <c r="J46" s="14">
        <f t="shared" si="0"/>
        <v>15</v>
      </c>
      <c r="K46" s="65">
        <v>5.1863425925925931E-2</v>
      </c>
      <c r="L46" s="66">
        <f>IF(K46&gt;0,(K46+$A$1)-(A46+$K$1),"")</f>
        <v>2.4780092592592728E-2</v>
      </c>
      <c r="M46" s="68" t="e">
        <f>IF(K46&gt;0,RANK(#REF!,#REF!,""=0),"")</f>
        <v>#REF!</v>
      </c>
      <c r="N46" s="69" t="e">
        <f>IF(J46&lt;17,#REF!,"")</f>
        <v>#REF!</v>
      </c>
      <c r="O46" s="68" t="e">
        <f>IF(K46="","",IF($J46&lt;17,RANK(N46,$N$3:$N$122,""=0),""))</f>
        <v>#REF!</v>
      </c>
      <c r="Q46" s="61" t="e">
        <f>IF(#REF!="j",#REF!,"")</f>
        <v>#REF!</v>
      </c>
      <c r="R46" s="62" t="e">
        <f>IF(K46="","",IF(#REF!="J",RANK(Q46,$Q$3:$Q$103,""=0),""))</f>
        <v>#REF!</v>
      </c>
      <c r="S46" t="e">
        <f>IF(#REF!="b",#REF!,"")</f>
        <v>#REF!</v>
      </c>
      <c r="T46" s="62" t="e">
        <f>IF(K46="","",IF(#REF!="B",RANK(S46,$S$3:$S$122,""=0),""))</f>
        <v>#REF!</v>
      </c>
      <c r="U46" s="63" t="e">
        <f>IF(#REF!="c",#REF!,"")</f>
        <v>#REF!</v>
      </c>
      <c r="V46" s="62" t="e">
        <f>IF(K46="","",IF(#REF!="C",RANK(U46,$U$3:$U$122,""=0),""))</f>
        <v>#REF!</v>
      </c>
      <c r="W46" t="e">
        <f>IF(#REF!="d",#REF!,"")</f>
        <v>#REF!</v>
      </c>
      <c r="X46" s="62" t="e">
        <f>IF(#REF!="","",IF(#REF!="D",RANK(W46,$W$3:$W$103,""=0),""))</f>
        <v>#REF!</v>
      </c>
      <c r="Y46" s="63" t="e">
        <f>IF(#REF!="e",#REF!,"")</f>
        <v>#REF!</v>
      </c>
      <c r="Z46" s="62" t="e">
        <f>IF(K46="","",IF(#REF!="E",RANK(Y46,$Y$3:$Y$103,""=0),""))</f>
        <v>#REF!</v>
      </c>
      <c r="AA46" s="63" t="e">
        <f>IF(#REF!="f",#REF!,"")</f>
        <v>#REF!</v>
      </c>
      <c r="AB46" s="62" t="e">
        <f>IF(K46="","",IF(#REF!="F",RANK(AA46,$AA$3:$AA$103,""=0),""))</f>
        <v>#REF!</v>
      </c>
      <c r="AC46" s="63" t="e">
        <f>IF(#REF!="g",#REF!,"")</f>
        <v>#REF!</v>
      </c>
      <c r="AD46" s="62" t="e">
        <f>IF(K46="","",IF(#REF!="G",RANK(AC46,$AC$3:$AC$103,""=0),""))</f>
        <v>#REF!</v>
      </c>
      <c r="AE46" s="63" t="e">
        <f>IF(#REF!="h",#REF!,"")</f>
        <v>#REF!</v>
      </c>
      <c r="AF46" s="62" t="e">
        <f>IF(K46="","",IF(#REF!="H",RANK(AE46,$AE$3:$AE$103,""=0),""))</f>
        <v>#REF!</v>
      </c>
      <c r="AG46" s="63" t="e">
        <f>IF(#REF!="A",#REF!,"")</f>
        <v>#REF!</v>
      </c>
      <c r="AH46" s="62" t="e">
        <f>IF(K46="","",IF(#REF!="A",RANK(AG46,$AG46:$AG$103,""=0),""))</f>
        <v>#REF!</v>
      </c>
    </row>
    <row r="47" spans="1:34" ht="24.95" customHeight="1">
      <c r="A47" s="54">
        <v>0.61388888888888882</v>
      </c>
      <c r="B47" s="68">
        <v>45</v>
      </c>
      <c r="C47" s="55" t="str">
        <f>INSCRIPTIONS!E16</f>
        <v>FEREY</v>
      </c>
      <c r="D47" s="55" t="str">
        <f>INSCRIPTIONS!F16</f>
        <v>Jocelyn</v>
      </c>
      <c r="E47" s="55" t="str">
        <f>INSCRIPTIONS!G16</f>
        <v>VC VAULX EN VELIN</v>
      </c>
      <c r="F47" s="55" t="str">
        <f>INSCRIPTIONS!H16</f>
        <v>FSGT</v>
      </c>
      <c r="G47" s="55" t="str">
        <f>INSCRIPTIONS!I16</f>
        <v>69</v>
      </c>
      <c r="H47" s="55">
        <f>INSCRIPTIONS!J16</f>
        <v>1977</v>
      </c>
      <c r="I47" s="55" t="str">
        <f>INSCRIPTIONS!K16</f>
        <v>M</v>
      </c>
      <c r="J47" s="14">
        <f t="shared" si="0"/>
        <v>44</v>
      </c>
      <c r="K47" s="65">
        <v>3.4780092592592592E-2</v>
      </c>
      <c r="L47" s="66">
        <f>IF(K47&gt;0,(K47+$A$1)-(A47+$K$1),"")</f>
        <v>2.505787037037055E-2</v>
      </c>
      <c r="M47" s="68" t="e">
        <f>IF(K47&gt;0,RANK(#REF!,#REF!,""=0),"")</f>
        <v>#REF!</v>
      </c>
      <c r="N47" s="69" t="str">
        <f>IF(J47&lt;17,#REF!,"")</f>
        <v/>
      </c>
      <c r="O47" s="68" t="str">
        <f>IF(K47="","",IF($J47&lt;17,RANK(N47,$N$3:$N$122,""=0),""))</f>
        <v/>
      </c>
      <c r="P47" s="24"/>
      <c r="Q47" s="61" t="e">
        <f>IF(#REF!="j",#REF!,"")</f>
        <v>#REF!</v>
      </c>
      <c r="R47" s="62" t="e">
        <f>IF(K47="","",IF(#REF!="J",RANK(Q47,$Q$3:$Q$103,""=0),""))</f>
        <v>#REF!</v>
      </c>
      <c r="S47" t="e">
        <f>IF(#REF!="b",#REF!,"")</f>
        <v>#REF!</v>
      </c>
      <c r="T47" s="62" t="e">
        <f>IF(K47="","",IF(#REF!="B",RANK(S47,$S$3:$S$122,""=0),""))</f>
        <v>#REF!</v>
      </c>
      <c r="U47" s="63" t="e">
        <f>IF(#REF!="c",#REF!,"")</f>
        <v>#REF!</v>
      </c>
      <c r="V47" s="62" t="e">
        <f>IF(K47="","",IF(#REF!="C",RANK(U47,$U$3:$U$122,""=0),""))</f>
        <v>#REF!</v>
      </c>
      <c r="W47" t="e">
        <f>IF(#REF!="d",#REF!,"")</f>
        <v>#REF!</v>
      </c>
      <c r="X47" s="62" t="e">
        <f>IF(#REF!="","",IF(#REF!="D",RANK(W47,$W$3:$W$103,""=0),""))</f>
        <v>#REF!</v>
      </c>
      <c r="Y47" s="63" t="e">
        <f>IF(#REF!="e",#REF!,"")</f>
        <v>#REF!</v>
      </c>
      <c r="Z47" s="62" t="e">
        <f>IF(K47="","",IF(#REF!="E",RANK(Y47,$Y$3:$Y$103,""=0),""))</f>
        <v>#REF!</v>
      </c>
      <c r="AA47" s="63" t="e">
        <f>IF(#REF!="f",#REF!,"")</f>
        <v>#REF!</v>
      </c>
      <c r="AB47" s="62" t="e">
        <f>IF(K47="","",IF(#REF!="F",RANK(AA47,$AA$3:$AA$103,""=0),""))</f>
        <v>#REF!</v>
      </c>
      <c r="AC47" s="63" t="e">
        <f>IF(#REF!="g",#REF!,"")</f>
        <v>#REF!</v>
      </c>
      <c r="AD47" s="62" t="e">
        <f>IF(K47="","",IF(#REF!="G",RANK(AC47,$AC$3:$AC$103,""=0),""))</f>
        <v>#REF!</v>
      </c>
      <c r="AE47" s="63" t="e">
        <f>IF(#REF!="h",#REF!,"")</f>
        <v>#REF!</v>
      </c>
      <c r="AF47" s="62" t="e">
        <f>IF(K47="","",IF(#REF!="H",RANK(AE47,$AE$3:$AE$103,""=0),""))</f>
        <v>#REF!</v>
      </c>
      <c r="AG47" s="63" t="e">
        <f>IF(#REF!="A",#REF!,"")</f>
        <v>#REF!</v>
      </c>
      <c r="AH47" s="62" t="e">
        <f>IF(K47="","",IF(#REF!="A",RANK(AG47,$AG47:$AG$103,""=0),""))</f>
        <v>#REF!</v>
      </c>
    </row>
    <row r="48" spans="1:34" ht="24.95" customHeight="1">
      <c r="A48" s="54">
        <v>0.62569444444444444</v>
      </c>
      <c r="B48" s="68">
        <v>46</v>
      </c>
      <c r="C48" s="55" t="str">
        <f>INSCRIPTIONS!E34</f>
        <v>BAYLOT</v>
      </c>
      <c r="D48" s="55" t="str">
        <f>INSCRIPTIONS!F34</f>
        <v>Achille</v>
      </c>
      <c r="E48" s="55" t="str">
        <f>INSCRIPTIONS!G34</f>
        <v>CC SAINT-MARTINOIS</v>
      </c>
      <c r="F48" s="55" t="str">
        <f>INSCRIPTIONS!H34</f>
        <v>FFC</v>
      </c>
      <c r="G48" s="55" t="str">
        <f>INSCRIPTIONS!I34</f>
        <v>69</v>
      </c>
      <c r="H48" s="55">
        <f>INSCRIPTIONS!J34</f>
        <v>2008</v>
      </c>
      <c r="I48" s="55" t="str">
        <f>INSCRIPTIONS!K34</f>
        <v>M</v>
      </c>
      <c r="J48" s="14">
        <f t="shared" si="0"/>
        <v>13</v>
      </c>
      <c r="K48" s="65">
        <v>4.6608796296296294E-2</v>
      </c>
      <c r="L48" s="66">
        <f>IF(K48&gt;0,(K48+$A$1)-(A48+$K$1),"")</f>
        <v>2.5081018518518627E-2</v>
      </c>
      <c r="M48" s="68" t="e">
        <f>IF(K48&gt;0,RANK(#REF!,#REF!,""=0),"")</f>
        <v>#REF!</v>
      </c>
      <c r="N48" s="69" t="e">
        <f>IF(J48&lt;17,#REF!,"")</f>
        <v>#REF!</v>
      </c>
      <c r="O48" s="68" t="e">
        <f>IF(K48="","",IF($J48&lt;17,RANK(N48,$N$3:$N$122,""=0),""))</f>
        <v>#REF!</v>
      </c>
      <c r="Q48" s="61" t="e">
        <f>IF(#REF!="j",#REF!,"")</f>
        <v>#REF!</v>
      </c>
      <c r="R48" s="62" t="e">
        <f>IF(K48="","",IF(#REF!="J",RANK(Q48,$Q$3:$Q$103,""=0),""))</f>
        <v>#REF!</v>
      </c>
      <c r="S48" t="e">
        <f>IF(#REF!="b",#REF!,"")</f>
        <v>#REF!</v>
      </c>
      <c r="T48" s="62" t="e">
        <f>IF(K48="","",IF(#REF!="B",RANK(S48,$S$3:$S$122,""=0),""))</f>
        <v>#REF!</v>
      </c>
      <c r="U48" s="63" t="e">
        <f>IF(#REF!="c",#REF!,"")</f>
        <v>#REF!</v>
      </c>
      <c r="V48" s="62" t="e">
        <f>IF(K48="","",IF(#REF!="C",RANK(U48,$U$3:$U$122,""=0),""))</f>
        <v>#REF!</v>
      </c>
      <c r="W48" t="e">
        <f>IF(#REF!="d",#REF!,"")</f>
        <v>#REF!</v>
      </c>
      <c r="X48" s="62" t="e">
        <f>IF(#REF!="","",IF(#REF!="D",RANK(W48,$W$3:$W$103,""=0),""))</f>
        <v>#REF!</v>
      </c>
      <c r="Y48" s="63" t="e">
        <f>IF(#REF!="e",#REF!,"")</f>
        <v>#REF!</v>
      </c>
      <c r="Z48" s="62" t="e">
        <f>IF(K48="","",IF(#REF!="E",RANK(Y48,$Y$3:$Y$103,""=0),""))</f>
        <v>#REF!</v>
      </c>
      <c r="AA48" s="63" t="e">
        <f>IF(#REF!="f",#REF!,"")</f>
        <v>#REF!</v>
      </c>
      <c r="AB48" s="62" t="e">
        <f>IF(K48="","",IF(#REF!="F",RANK(AA48,$AA$3:$AA$103,""=0),""))</f>
        <v>#REF!</v>
      </c>
      <c r="AC48" s="63" t="e">
        <f>IF(#REF!="g",#REF!,"")</f>
        <v>#REF!</v>
      </c>
      <c r="AD48" s="62" t="e">
        <f>IF(K48="","",IF(#REF!="G",RANK(AC48,$AC$3:$AC$103,""=0),""))</f>
        <v>#REF!</v>
      </c>
      <c r="AE48" s="63" t="e">
        <f>IF(#REF!="h",#REF!,"")</f>
        <v>#REF!</v>
      </c>
      <c r="AF48" s="62" t="e">
        <f>IF(K48="","",IF(#REF!="H",RANK(AE48,$AE$3:$AE$103,""=0),""))</f>
        <v>#REF!</v>
      </c>
      <c r="AG48" s="63" t="e">
        <f>IF(#REF!="A",#REF!,"")</f>
        <v>#REF!</v>
      </c>
      <c r="AH48" s="62" t="e">
        <f>IF(K48="","",IF(#REF!="A",RANK(AG48,$AG48:$AG$103,""=0),""))</f>
        <v>#REF!</v>
      </c>
    </row>
    <row r="49" spans="1:34" ht="24.95" customHeight="1">
      <c r="A49" s="54">
        <v>0.6118055555555556</v>
      </c>
      <c r="B49" s="68">
        <v>47</v>
      </c>
      <c r="C49" s="55" t="str">
        <f>INSCRIPTIONS!E13</f>
        <v>FREMY</v>
      </c>
      <c r="D49" s="55" t="str">
        <f>INSCRIPTIONS!F13</f>
        <v>Thierry</v>
      </c>
      <c r="E49" s="55" t="str">
        <f>INSCRIPTIONS!G13</f>
        <v>Roue Sportive MEXIMIEUX</v>
      </c>
      <c r="F49" s="55" t="str">
        <f>INSCRIPTIONS!H13</f>
        <v>FSGT</v>
      </c>
      <c r="G49" s="55" t="str">
        <f>INSCRIPTIONS!I13</f>
        <v>01</v>
      </c>
      <c r="H49" s="55">
        <f>INSCRIPTIONS!J13</f>
        <v>1964</v>
      </c>
      <c r="I49" s="55" t="str">
        <f>INSCRIPTIONS!K13</f>
        <v>M</v>
      </c>
      <c r="J49" s="14">
        <f t="shared" si="0"/>
        <v>57</v>
      </c>
      <c r="K49" s="65">
        <v>3.2754629629629627E-2</v>
      </c>
      <c r="L49" s="66">
        <f>IF(K49&gt;0,(K49+$A$1)-(A49+$K$1),"")</f>
        <v>2.5115740740740744E-2</v>
      </c>
      <c r="M49" s="68" t="e">
        <f>IF(K49&gt;0,RANK(#REF!,#REF!,""=0),"")</f>
        <v>#REF!</v>
      </c>
      <c r="N49" s="69" t="str">
        <f>IF(J49&lt;17,#REF!,"")</f>
        <v/>
      </c>
      <c r="O49" s="68" t="str">
        <f>IF(K49="","",IF($J49&lt;17,RANK(N49,$N$3:$N$122,""=0),""))</f>
        <v/>
      </c>
      <c r="Q49" s="61" t="e">
        <f>IF(#REF!="j",#REF!,"")</f>
        <v>#REF!</v>
      </c>
      <c r="R49" s="62" t="e">
        <f>IF(K49="","",IF(#REF!="J",RANK(Q49,$Q$3:$Q$103,""=0),""))</f>
        <v>#REF!</v>
      </c>
      <c r="S49" t="e">
        <f>IF(#REF!="b",#REF!,"")</f>
        <v>#REF!</v>
      </c>
      <c r="T49" s="62" t="e">
        <f>IF(K49="","",IF(#REF!="B",RANK(S49,$S$3:$S$122,""=0),""))</f>
        <v>#REF!</v>
      </c>
      <c r="U49" s="63" t="e">
        <f>IF(#REF!="c",#REF!,"")</f>
        <v>#REF!</v>
      </c>
      <c r="V49" s="62" t="e">
        <f>IF(K49="","",IF(#REF!="C",RANK(U49,$U$3:$U$122,""=0),""))</f>
        <v>#REF!</v>
      </c>
      <c r="W49" t="e">
        <f>IF(#REF!="d",#REF!,"")</f>
        <v>#REF!</v>
      </c>
      <c r="X49" s="62" t="e">
        <f>IF(#REF!="","",IF(#REF!="D",RANK(W49,$W$3:$W$103,""=0),""))</f>
        <v>#REF!</v>
      </c>
      <c r="Y49" s="63" t="e">
        <f>IF(#REF!="e",#REF!,"")</f>
        <v>#REF!</v>
      </c>
      <c r="Z49" s="62" t="e">
        <f>IF(K49="","",IF(#REF!="E",RANK(Y49,$Y$3:$Y$103,""=0),""))</f>
        <v>#REF!</v>
      </c>
      <c r="AA49" s="63" t="e">
        <f>IF(#REF!="f",#REF!,"")</f>
        <v>#REF!</v>
      </c>
      <c r="AB49" s="62" t="e">
        <f>IF(K49="","",IF(#REF!="F",RANK(AA49,$AA$3:$AA$103,""=0),""))</f>
        <v>#REF!</v>
      </c>
      <c r="AC49" s="63" t="e">
        <f>IF(#REF!="g",#REF!,"")</f>
        <v>#REF!</v>
      </c>
      <c r="AD49" s="62" t="e">
        <f>IF(K49="","",IF(#REF!="G",RANK(AC49,$AC$3:$AC$103,""=0),""))</f>
        <v>#REF!</v>
      </c>
      <c r="AE49" s="63" t="e">
        <f>IF(#REF!="h",#REF!,"")</f>
        <v>#REF!</v>
      </c>
      <c r="AF49" s="62" t="e">
        <f>IF(K49="","",IF(#REF!="H",RANK(AE49,$AE$3:$AE$103,""=0),""))</f>
        <v>#REF!</v>
      </c>
      <c r="AG49" s="63" t="e">
        <f>IF(#REF!="A",#REF!,"")</f>
        <v>#REF!</v>
      </c>
      <c r="AH49" s="62" t="e">
        <f>IF(K49="","",IF(#REF!="A",RANK(AG49,$AG49:$AG$103,""=0),""))</f>
        <v>#REF!</v>
      </c>
    </row>
    <row r="50" spans="1:34" ht="24.95" customHeight="1">
      <c r="A50" s="70">
        <v>0.60486111111111118</v>
      </c>
      <c r="B50" s="68">
        <v>48</v>
      </c>
      <c r="C50" s="55" t="str">
        <f>INSCRIPTIONS!E3</f>
        <v>BURFIN</v>
      </c>
      <c r="D50" s="55" t="str">
        <f>INSCRIPTIONS!F3</f>
        <v>Daniel</v>
      </c>
      <c r="E50" s="55" t="str">
        <f>INSCRIPTIONS!G3</f>
        <v>VC FRANCHEVILLE</v>
      </c>
      <c r="F50" s="55" t="str">
        <f>INSCRIPTIONS!H3</f>
        <v>FSGT</v>
      </c>
      <c r="G50" s="55" t="str">
        <f>INSCRIPTIONS!I3</f>
        <v>69</v>
      </c>
      <c r="H50" s="55">
        <f>INSCRIPTIONS!J3</f>
        <v>1950</v>
      </c>
      <c r="I50" s="55" t="str">
        <f>INSCRIPTIONS!K3</f>
        <v>M</v>
      </c>
      <c r="J50" s="14">
        <f t="shared" si="0"/>
        <v>71</v>
      </c>
      <c r="K50" s="65">
        <v>2.6064814814814815E-2</v>
      </c>
      <c r="L50" s="66">
        <f>IF(K50&gt;0,(K50+$A$1)-(A50+$K$1),"")</f>
        <v>2.5370370370370376E-2</v>
      </c>
      <c r="M50" s="68" t="e">
        <f>IF(K50&gt;0,RANK(#REF!,#REF!,""=0),"")</f>
        <v>#REF!</v>
      </c>
      <c r="N50" s="69" t="str">
        <f>IF(J50&lt;17,#REF!,"")</f>
        <v/>
      </c>
      <c r="O50" s="68" t="str">
        <f>IF(K50="","",IF($J50&lt;17,RANK(N50,$N$3:$N$122,""=0),""))</f>
        <v/>
      </c>
      <c r="Q50" s="61" t="e">
        <f>IF(#REF!="j",#REF!,"")</f>
        <v>#REF!</v>
      </c>
      <c r="R50" s="62" t="e">
        <f>IF(K50="","",IF(#REF!="J",RANK(Q50,$Q$3:$Q$103,""=0),""))</f>
        <v>#REF!</v>
      </c>
      <c r="S50" t="e">
        <f>IF(#REF!="b",#REF!,"")</f>
        <v>#REF!</v>
      </c>
      <c r="T50" s="62" t="e">
        <f>IF(K50="","",IF(#REF!="B",RANK(S50,$S$3:$S$122,""=0),""))</f>
        <v>#REF!</v>
      </c>
      <c r="U50" s="63" t="e">
        <f>IF(#REF!="c",#REF!,"")</f>
        <v>#REF!</v>
      </c>
      <c r="V50" s="62" t="e">
        <f>IF(K50="","",IF(#REF!="C",RANK(U50,$U$3:$U$122,""=0),""))</f>
        <v>#REF!</v>
      </c>
      <c r="W50" t="e">
        <f>IF(#REF!="d",#REF!,"")</f>
        <v>#REF!</v>
      </c>
      <c r="X50" s="62" t="e">
        <f>IF(#REF!="","",IF(#REF!="D",RANK(W50,$W$3:$W$103,""=0),""))</f>
        <v>#REF!</v>
      </c>
      <c r="Y50" s="63" t="e">
        <f>IF(#REF!="e",#REF!,"")</f>
        <v>#REF!</v>
      </c>
      <c r="Z50" s="62" t="e">
        <f>IF(K50="","",IF(#REF!="E",RANK(Y50,$Y$3:$Y$103,""=0),""))</f>
        <v>#REF!</v>
      </c>
      <c r="AA50" s="63" t="e">
        <f>IF(#REF!="f",#REF!,"")</f>
        <v>#REF!</v>
      </c>
      <c r="AB50" s="62" t="e">
        <f>IF(K50="","",IF(#REF!="F",RANK(AA50,$AA$3:$AA$103,""=0),""))</f>
        <v>#REF!</v>
      </c>
      <c r="AC50" s="63" t="e">
        <f>IF(#REF!="g",#REF!,"")</f>
        <v>#REF!</v>
      </c>
      <c r="AD50" s="62" t="e">
        <f>IF(K50="","",IF(#REF!="G",RANK(AC50,$AC$3:$AC$103,""=0),""))</f>
        <v>#REF!</v>
      </c>
      <c r="AE50" s="63" t="e">
        <f>IF(#REF!="h",#REF!,"")</f>
        <v>#REF!</v>
      </c>
      <c r="AF50" s="62" t="e">
        <f>IF(K50="","",IF(#REF!="H",RANK(AE50,$AE$3:$AE$103,""=0),""))</f>
        <v>#REF!</v>
      </c>
      <c r="AG50" s="63" t="e">
        <f>IF(#REF!="A",#REF!,"")</f>
        <v>#REF!</v>
      </c>
      <c r="AH50" s="62" t="e">
        <f>IF(K50="","",IF(#REF!="A",RANK(AG50,$AG50:$AG$103,""=0),""))</f>
        <v>#REF!</v>
      </c>
    </row>
    <row r="51" spans="1:34" ht="24.95" customHeight="1">
      <c r="A51" s="54">
        <v>0.61597222222222225</v>
      </c>
      <c r="B51" s="68">
        <v>49</v>
      </c>
      <c r="C51" s="55" t="str">
        <f>INSCRIPTIONS!E19</f>
        <v xml:space="preserve">GAILLARD </v>
      </c>
      <c r="D51" s="55" t="str">
        <f>INSCRIPTIONS!F19</f>
        <v>Pierre Marc</v>
      </c>
      <c r="E51" s="55" t="str">
        <f>INSCRIPTIONS!G19</f>
        <v>Bourg Ain Cyclisme</v>
      </c>
      <c r="F51" s="55" t="str">
        <f>INSCRIPTIONS!H19</f>
        <v>FSGT</v>
      </c>
      <c r="G51" s="55" t="str">
        <f>INSCRIPTIONS!I19</f>
        <v>01</v>
      </c>
      <c r="H51" s="55">
        <f>INSCRIPTIONS!J19</f>
        <v>1968</v>
      </c>
      <c r="I51" s="55" t="str">
        <f>INSCRIPTIONS!K19</f>
        <v>M</v>
      </c>
      <c r="J51" s="14">
        <f t="shared" si="0"/>
        <v>53</v>
      </c>
      <c r="K51" s="65">
        <v>3.7222222222222219E-2</v>
      </c>
      <c r="L51" s="66">
        <f>IF(K51&gt;0,(K51+$A$1)-(A51+$K$1),"")</f>
        <v>2.5416666666666754E-2</v>
      </c>
      <c r="M51" s="68" t="e">
        <f>IF(K51&gt;0,RANK(#REF!,#REF!,""=0),"")</f>
        <v>#REF!</v>
      </c>
      <c r="N51" s="69" t="str">
        <f>IF(J51&lt;17,#REF!,"")</f>
        <v/>
      </c>
      <c r="O51" s="68" t="str">
        <f>IF(K51="","",IF($J51&lt;17,RANK(N51,$N$3:$N$122,""=0),""))</f>
        <v/>
      </c>
      <c r="Q51" s="61" t="e">
        <f>IF(#REF!="j",#REF!,"")</f>
        <v>#REF!</v>
      </c>
      <c r="R51" s="62" t="e">
        <f>IF(K51="","",IF(#REF!="J",RANK(Q51,$Q$3:$Q$103,""=0),""))</f>
        <v>#REF!</v>
      </c>
      <c r="S51" t="e">
        <f>IF(#REF!="b",#REF!,"")</f>
        <v>#REF!</v>
      </c>
      <c r="T51" s="62" t="e">
        <f>IF(K51="","",IF(#REF!="B",RANK(S51,$S$3:$S$122,""=0),""))</f>
        <v>#REF!</v>
      </c>
      <c r="U51" s="63" t="e">
        <f>IF(#REF!="c",#REF!,"")</f>
        <v>#REF!</v>
      </c>
      <c r="V51" s="62" t="e">
        <f>IF(K51="","",IF(#REF!="C",RANK(U51,$U$3:$U$122,""=0),""))</f>
        <v>#REF!</v>
      </c>
      <c r="W51" t="e">
        <f>IF(#REF!="d",#REF!,"")</f>
        <v>#REF!</v>
      </c>
      <c r="X51" s="62" t="e">
        <f>IF(#REF!="","",IF(#REF!="D",RANK(W51,$W$3:$W$103,""=0),""))</f>
        <v>#REF!</v>
      </c>
      <c r="Y51" s="63" t="e">
        <f>IF(#REF!="e",#REF!,"")</f>
        <v>#REF!</v>
      </c>
      <c r="Z51" s="62" t="e">
        <f>IF(K51="","",IF(#REF!="E",RANK(Y51,$Y$3:$Y$103,""=0),""))</f>
        <v>#REF!</v>
      </c>
      <c r="AA51" s="63" t="e">
        <f>IF(#REF!="f",#REF!,"")</f>
        <v>#REF!</v>
      </c>
      <c r="AB51" s="62" t="e">
        <f>IF(K51="","",IF(#REF!="F",RANK(AA51,$AA$3:$AA$103,""=0),""))</f>
        <v>#REF!</v>
      </c>
      <c r="AC51" s="63" t="e">
        <f>IF(#REF!="g",#REF!,"")</f>
        <v>#REF!</v>
      </c>
      <c r="AD51" s="62" t="e">
        <f>IF(K51="","",IF(#REF!="G",RANK(AC51,$AC$3:$AC$103,""=0),""))</f>
        <v>#REF!</v>
      </c>
      <c r="AE51" s="63" t="e">
        <f>IF(#REF!="h",#REF!,"")</f>
        <v>#REF!</v>
      </c>
      <c r="AF51" s="62" t="e">
        <f>IF(K51="","",IF(#REF!="H",RANK(AE51,$AE$3:$AE$103,""=0),""))</f>
        <v>#REF!</v>
      </c>
      <c r="AG51" s="63" t="e">
        <f>IF(#REF!="A",#REF!,"")</f>
        <v>#REF!</v>
      </c>
      <c r="AH51" s="62" t="e">
        <f>IF(K51="","",IF(#REF!="A",RANK(AG51,$AG51:$AG$103,""=0),""))</f>
        <v>#REF!</v>
      </c>
    </row>
    <row r="52" spans="1:34" ht="24.95" customHeight="1">
      <c r="A52" s="54">
        <v>0.6430555555555556</v>
      </c>
      <c r="B52" s="68">
        <v>50</v>
      </c>
      <c r="C52" s="55" t="str">
        <f>INSCRIPTIONS!E61</f>
        <v>RAOUL</v>
      </c>
      <c r="D52" s="55" t="str">
        <f>INSCRIPTIONS!F61</f>
        <v>Milliau</v>
      </c>
      <c r="E52" s="55" t="str">
        <f>INSCRIPTIONS!G61</f>
        <v>CC SAINT-MARTINOIS</v>
      </c>
      <c r="F52" s="55" t="str">
        <f>INSCRIPTIONS!H61</f>
        <v>FFC</v>
      </c>
      <c r="G52" s="55" t="str">
        <f>INSCRIPTIONS!I61</f>
        <v>69</v>
      </c>
      <c r="H52" s="55">
        <f>INSCRIPTIONS!J61</f>
        <v>1976</v>
      </c>
      <c r="I52" s="55" t="str">
        <f>INSCRIPTIONS!K61</f>
        <v>M</v>
      </c>
      <c r="J52" s="14">
        <f t="shared" si="0"/>
        <v>45</v>
      </c>
      <c r="K52" s="65">
        <v>6.4328703703703707E-2</v>
      </c>
      <c r="L52" s="66">
        <f>IF(K52&gt;0,(K52+$A$1)-(A52+$K$1),"")</f>
        <v>2.5439814814814832E-2</v>
      </c>
      <c r="M52" s="68" t="e">
        <f>IF(K52&gt;0,RANK(#REF!,#REF!,""=0),"")</f>
        <v>#REF!</v>
      </c>
      <c r="N52" s="69" t="str">
        <f>IF(J52&lt;17,#REF!,"")</f>
        <v/>
      </c>
      <c r="O52" s="68" t="str">
        <f>IF(K52="","",IF($J52&lt;17,RANK(N52,$N$3:$N$122,""=0),""))</f>
        <v/>
      </c>
      <c r="Q52" s="61" t="e">
        <f>IF(#REF!="j",#REF!,"")</f>
        <v>#REF!</v>
      </c>
      <c r="R52" s="62" t="e">
        <f>IF(K52="","",IF(#REF!="J",RANK(Q52,$Q$3:$Q$103,""=0),""))</f>
        <v>#REF!</v>
      </c>
      <c r="S52" t="e">
        <f>IF(#REF!="b",#REF!,"")</f>
        <v>#REF!</v>
      </c>
      <c r="T52" s="62" t="e">
        <f>IF(K52="","",IF(#REF!="B",RANK(S52,$S$3:$S$122,""=0),""))</f>
        <v>#REF!</v>
      </c>
      <c r="U52" s="63" t="e">
        <f>IF(#REF!="c",#REF!,"")</f>
        <v>#REF!</v>
      </c>
      <c r="V52" s="62" t="e">
        <f>IF(K52="","",IF(#REF!="C",RANK(U52,$U$3:$U$122,""=0),""))</f>
        <v>#REF!</v>
      </c>
      <c r="W52" t="e">
        <f>IF(#REF!="d",#REF!,"")</f>
        <v>#REF!</v>
      </c>
      <c r="X52" s="62" t="e">
        <f>IF(#REF!="","",IF(#REF!="D",RANK(W52,$W$3:$W$103,""=0),""))</f>
        <v>#REF!</v>
      </c>
      <c r="Y52" s="63" t="e">
        <f>IF(#REF!="e",#REF!,"")</f>
        <v>#REF!</v>
      </c>
      <c r="Z52" s="62" t="e">
        <f>IF(K52="","",IF(#REF!="E",RANK(Y52,$Y$3:$Y$103,""=0),""))</f>
        <v>#REF!</v>
      </c>
      <c r="AA52" s="63" t="e">
        <f>IF(#REF!="f",#REF!,"")</f>
        <v>#REF!</v>
      </c>
      <c r="AB52" s="62" t="e">
        <f>IF(K52="","",IF(#REF!="F",RANK(AA52,$AA$3:$AA$103,""=0),""))</f>
        <v>#REF!</v>
      </c>
      <c r="AC52" s="63" t="e">
        <f>IF(#REF!="g",#REF!,"")</f>
        <v>#REF!</v>
      </c>
      <c r="AD52" s="62" t="e">
        <f>IF(K52="","",IF(#REF!="G",RANK(AC52,$AC$3:$AC$103,""=0),""))</f>
        <v>#REF!</v>
      </c>
      <c r="AE52" s="63" t="e">
        <f>IF(#REF!="h",#REF!,"")</f>
        <v>#REF!</v>
      </c>
      <c r="AF52" s="62" t="e">
        <f>IF(K52="","",IF(#REF!="H",RANK(AE52,$AE$3:$AE$103,""=0),""))</f>
        <v>#REF!</v>
      </c>
      <c r="AG52" s="63" t="e">
        <f>IF(#REF!="A",#REF!,"")</f>
        <v>#REF!</v>
      </c>
      <c r="AH52" s="62" t="e">
        <f>IF(K52="","",IF(#REF!="A",RANK(AG52,$AG52:$AG$103,""=0),""))</f>
        <v>#REF!</v>
      </c>
    </row>
    <row r="53" spans="1:34" ht="24.95" customHeight="1">
      <c r="A53" s="54">
        <v>0.64236111111111105</v>
      </c>
      <c r="B53" s="68">
        <v>51</v>
      </c>
      <c r="C53" s="55" t="str">
        <f>INSCRIPTIONS!E60</f>
        <v>BAYLOT</v>
      </c>
      <c r="D53" s="55" t="str">
        <f>INSCRIPTIONS!F60</f>
        <v>Gaêl</v>
      </c>
      <c r="E53" s="55" t="str">
        <f>INSCRIPTIONS!G60</f>
        <v>CC SAINT-MARTINOIS</v>
      </c>
      <c r="F53" s="55" t="str">
        <f>INSCRIPTIONS!H60</f>
        <v>FFC</v>
      </c>
      <c r="G53" s="55" t="str">
        <f>INSCRIPTIONS!I60</f>
        <v>69</v>
      </c>
      <c r="H53" s="55">
        <f>INSCRIPTIONS!J60</f>
        <v>1976</v>
      </c>
      <c r="I53" s="55" t="str">
        <f>INSCRIPTIONS!K60</f>
        <v>M</v>
      </c>
      <c r="J53" s="14">
        <f t="shared" si="0"/>
        <v>45</v>
      </c>
      <c r="K53" s="65">
        <v>6.3888888888888884E-2</v>
      </c>
      <c r="L53" s="66">
        <f>IF(K53&gt;0,(K53+$A$1)-(A53+$K$1),"")</f>
        <v>2.5694444444444575E-2</v>
      </c>
      <c r="M53" s="68" t="e">
        <f>IF(K53&gt;0,RANK(#REF!,#REF!,""=0),"")</f>
        <v>#REF!</v>
      </c>
      <c r="N53" s="69" t="str">
        <f>IF(J53&lt;17,#REF!,"")</f>
        <v/>
      </c>
      <c r="O53" s="68" t="str">
        <f>IF(K53="","",IF($J53&lt;17,RANK(N53,$N$3:$N$122,""=0),""))</f>
        <v/>
      </c>
      <c r="Q53" s="61" t="e">
        <f>IF(#REF!="j",#REF!,"")</f>
        <v>#REF!</v>
      </c>
      <c r="R53" s="62" t="e">
        <f>IF(K53="","",IF(#REF!="J",RANK(Q53,$Q$3:$Q$103,""=0),""))</f>
        <v>#REF!</v>
      </c>
      <c r="S53" t="e">
        <f>IF(#REF!="b",#REF!,"")</f>
        <v>#REF!</v>
      </c>
      <c r="T53" s="62" t="e">
        <f>IF(K53="","",IF(#REF!="B",RANK(S53,$S$3:$S$122,""=0),""))</f>
        <v>#REF!</v>
      </c>
      <c r="U53" s="63" t="e">
        <f>IF(#REF!="c",#REF!,"")</f>
        <v>#REF!</v>
      </c>
      <c r="V53" s="62" t="e">
        <f>IF(K53="","",IF(#REF!="C",RANK(U53,$U$3:$U$122,""=0),""))</f>
        <v>#REF!</v>
      </c>
      <c r="W53" t="e">
        <f>IF(#REF!="d",#REF!,"")</f>
        <v>#REF!</v>
      </c>
      <c r="X53" s="62" t="e">
        <f>IF(#REF!="","",IF(#REF!="D",RANK(W53,$W$3:$W$103,""=0),""))</f>
        <v>#REF!</v>
      </c>
      <c r="Y53" s="63" t="e">
        <f>IF(#REF!="e",#REF!,"")</f>
        <v>#REF!</v>
      </c>
      <c r="Z53" s="62" t="e">
        <f>IF(K53="","",IF(#REF!="E",RANK(Y53,$Y$3:$Y$103,""=0),""))</f>
        <v>#REF!</v>
      </c>
      <c r="AA53" s="63" t="e">
        <f>IF(#REF!="f",#REF!,"")</f>
        <v>#REF!</v>
      </c>
      <c r="AB53" s="62" t="e">
        <f>IF(K53="","",IF(#REF!="F",RANK(AA53,$AA$3:$AA$103,""=0),""))</f>
        <v>#REF!</v>
      </c>
      <c r="AC53" s="63" t="e">
        <f>IF(#REF!="g",#REF!,"")</f>
        <v>#REF!</v>
      </c>
      <c r="AD53" s="62" t="e">
        <f>IF(K53="","",IF(#REF!="G",RANK(AC53,$AC$3:$AC$103,""=0),""))</f>
        <v>#REF!</v>
      </c>
      <c r="AE53" s="63" t="e">
        <f>IF(#REF!="h",#REF!,"")</f>
        <v>#REF!</v>
      </c>
      <c r="AF53" s="62" t="e">
        <f>IF(K53="","",IF(#REF!="H",RANK(AE53,$AE$3:$AE$103,""=0),""))</f>
        <v>#REF!</v>
      </c>
      <c r="AG53" s="63" t="e">
        <f>IF(#REF!="A",#REF!,"")</f>
        <v>#REF!</v>
      </c>
      <c r="AH53" s="62" t="e">
        <f>IF(K53="","",IF(#REF!="A",RANK(AG53,$AG53:$AG$103,""=0),""))</f>
        <v>#REF!</v>
      </c>
    </row>
    <row r="54" spans="1:34" ht="24.95" customHeight="1">
      <c r="A54" s="54">
        <v>0.63263888888888886</v>
      </c>
      <c r="B54" s="68">
        <v>52</v>
      </c>
      <c r="C54" s="55" t="str">
        <f>INSCRIPTIONS!E44</f>
        <v>PALANDRE</v>
      </c>
      <c r="D54" s="55" t="str">
        <f>INSCRIPTIONS!F44</f>
        <v>Baptiste</v>
      </c>
      <c r="E54" s="55" t="str">
        <f>INSCRIPTIONS!G44</f>
        <v>CC SAINT-MARTINOIS</v>
      </c>
      <c r="F54" s="55" t="str">
        <f>INSCRIPTIONS!H44</f>
        <v>FFC</v>
      </c>
      <c r="G54" s="55" t="str">
        <f>INSCRIPTIONS!I44</f>
        <v>69</v>
      </c>
      <c r="H54" s="55">
        <f>INSCRIPTIONS!J44</f>
        <v>2003</v>
      </c>
      <c r="I54" s="55" t="str">
        <f>INSCRIPTIONS!K44</f>
        <v>M</v>
      </c>
      <c r="J54" s="14">
        <f t="shared" si="0"/>
        <v>18</v>
      </c>
      <c r="K54" s="65">
        <v>5.4756944444444448E-2</v>
      </c>
      <c r="L54" s="66">
        <f>IF(K54&gt;0,(K54+$A$1)-(A54+$K$1),"")</f>
        <v>2.6284722222222334E-2</v>
      </c>
      <c r="M54" s="68" t="e">
        <f>IF(K54&gt;0,RANK(#REF!,#REF!,""=0),"")</f>
        <v>#REF!</v>
      </c>
      <c r="N54" s="69" t="str">
        <f>IF(J54&lt;17,#REF!,"")</f>
        <v/>
      </c>
      <c r="O54" s="68" t="str">
        <f>IF(K54="","",IF($J54&lt;17,RANK(N54,$N$3:$N$122,""=0),""))</f>
        <v/>
      </c>
      <c r="Q54" s="61" t="e">
        <f>IF(#REF!="j",#REF!,"")</f>
        <v>#REF!</v>
      </c>
      <c r="R54" s="62" t="e">
        <f>IF(K54="","",IF(#REF!="J",RANK(Q54,$Q$3:$Q$103,""=0),""))</f>
        <v>#REF!</v>
      </c>
      <c r="S54" t="e">
        <f>IF(#REF!="b",#REF!,"")</f>
        <v>#REF!</v>
      </c>
      <c r="T54" s="62" t="e">
        <f>IF(K54="","",IF(#REF!="B",RANK(S54,$S$3:$S$122,""=0),""))</f>
        <v>#REF!</v>
      </c>
      <c r="U54" s="63" t="e">
        <f>IF(#REF!="c",#REF!,"")</f>
        <v>#REF!</v>
      </c>
      <c r="V54" s="62" t="e">
        <f>IF(K54="","",IF(#REF!="C",RANK(U54,$U$3:$U$122,""=0),""))</f>
        <v>#REF!</v>
      </c>
      <c r="W54" t="e">
        <f>IF(#REF!="d",#REF!,"")</f>
        <v>#REF!</v>
      </c>
      <c r="X54" s="62" t="e">
        <f>IF(#REF!="","",IF(#REF!="D",RANK(W54,$W$3:$W$103,""=0),""))</f>
        <v>#REF!</v>
      </c>
      <c r="Y54" s="63" t="e">
        <f>IF(#REF!="e",#REF!,"")</f>
        <v>#REF!</v>
      </c>
      <c r="Z54" s="62" t="e">
        <f>IF(K54="","",IF(#REF!="E",RANK(Y54,$Y$3:$Y$103,""=0),""))</f>
        <v>#REF!</v>
      </c>
      <c r="AA54" s="63" t="e">
        <f>IF(#REF!="f",#REF!,"")</f>
        <v>#REF!</v>
      </c>
      <c r="AB54" s="62" t="e">
        <f>IF(K54="","",IF(#REF!="F",RANK(AA54,$AA$3:$AA$103,""=0),""))</f>
        <v>#REF!</v>
      </c>
      <c r="AC54" s="63" t="e">
        <f>IF(#REF!="g",#REF!,"")</f>
        <v>#REF!</v>
      </c>
      <c r="AD54" s="62" t="e">
        <f>IF(K54="","",IF(#REF!="G",RANK(AC54,$AC$3:$AC$103,""=0),""))</f>
        <v>#REF!</v>
      </c>
      <c r="AE54" s="63" t="e">
        <f>IF(#REF!="h",#REF!,"")</f>
        <v>#REF!</v>
      </c>
      <c r="AF54" s="62" t="e">
        <f>IF(K54="","",IF(#REF!="H",RANK(AE54,$AE$3:$AE$103,""=0),""))</f>
        <v>#REF!</v>
      </c>
      <c r="AG54" s="63" t="e">
        <f>IF(#REF!="A",#REF!,"")</f>
        <v>#REF!</v>
      </c>
      <c r="AH54" s="62" t="e">
        <f>IF(K54="","",IF(#REF!="A",RANK(AG54,$AG54:$AG$103,""=0),""))</f>
        <v>#REF!</v>
      </c>
    </row>
    <row r="55" spans="1:34" ht="24.95" customHeight="1">
      <c r="A55" s="54">
        <v>0.64097222222222217</v>
      </c>
      <c r="B55" s="68">
        <v>53</v>
      </c>
      <c r="C55" s="55" t="str">
        <f>INSCRIPTIONS!E58</f>
        <v>PERROT</v>
      </c>
      <c r="D55" s="55" t="str">
        <f>INSCRIPTIONS!F58</f>
        <v>Maxence</v>
      </c>
      <c r="E55" s="55" t="str">
        <f>INSCRIPTIONS!G58</f>
        <v>CC SAINT-MARTINOIS</v>
      </c>
      <c r="F55" s="55" t="str">
        <f>INSCRIPTIONS!H58</f>
        <v>FFC</v>
      </c>
      <c r="G55" s="55" t="str">
        <f>INSCRIPTIONS!I58</f>
        <v>69</v>
      </c>
      <c r="H55" s="55">
        <f>INSCRIPTIONS!J58</f>
        <v>2008</v>
      </c>
      <c r="I55" s="55" t="str">
        <f>INSCRIPTIONS!K58</f>
        <v>M</v>
      </c>
      <c r="J55" s="14">
        <f t="shared" si="0"/>
        <v>13</v>
      </c>
      <c r="K55" s="65">
        <v>6.3113425925925934E-2</v>
      </c>
      <c r="L55" s="66">
        <f>IF(K55&gt;0,(K55+$A$1)-(A55+$K$1),"")</f>
        <v>2.6307870370370523E-2</v>
      </c>
      <c r="M55" s="68" t="e">
        <f>IF(K55&gt;0,RANK(#REF!,#REF!,""=0),"")</f>
        <v>#REF!</v>
      </c>
      <c r="N55" s="69" t="e">
        <f>IF(J55&lt;17,#REF!,"")</f>
        <v>#REF!</v>
      </c>
      <c r="O55" s="68" t="e">
        <f>IF(K55="","",IF($J55&lt;17,RANK(N55,$N$3:$N$122,""=0),""))</f>
        <v>#REF!</v>
      </c>
      <c r="Q55" s="61" t="e">
        <f>IF(#REF!="j",#REF!,"")</f>
        <v>#REF!</v>
      </c>
      <c r="R55" s="62" t="e">
        <f>IF(K55="","",IF(#REF!="J",RANK(Q55,$Q$3:$Q$103,""=0),""))</f>
        <v>#REF!</v>
      </c>
      <c r="S55" t="e">
        <f>IF(#REF!="b",#REF!,"")</f>
        <v>#REF!</v>
      </c>
      <c r="T55" s="62" t="e">
        <f>IF(K55="","",IF(#REF!="B",RANK(S55,$S$3:$S$122,""=0),""))</f>
        <v>#REF!</v>
      </c>
      <c r="U55" s="63" t="e">
        <f>IF(#REF!="c",#REF!,"")</f>
        <v>#REF!</v>
      </c>
      <c r="V55" s="62" t="e">
        <f>IF(K55="","",IF(#REF!="C",RANK(U55,$U$3:$U$122,""=0),""))</f>
        <v>#REF!</v>
      </c>
      <c r="W55" t="e">
        <f>IF(#REF!="d",#REF!,"")</f>
        <v>#REF!</v>
      </c>
      <c r="X55" s="62" t="e">
        <f>IF(#REF!="","",IF(#REF!="D",RANK(W55,$W$3:$W$103,""=0),""))</f>
        <v>#REF!</v>
      </c>
      <c r="Y55" s="63" t="e">
        <f>IF(#REF!="e",#REF!,"")</f>
        <v>#REF!</v>
      </c>
      <c r="Z55" s="62" t="e">
        <f>IF(K55="","",IF(#REF!="E",RANK(Y55,$Y$3:$Y$103,""=0),""))</f>
        <v>#REF!</v>
      </c>
      <c r="AA55" s="63" t="e">
        <f>IF(#REF!="f",#REF!,"")</f>
        <v>#REF!</v>
      </c>
      <c r="AB55" s="62" t="e">
        <f>IF(K55="","",IF(#REF!="F",RANK(AA55,$AA$3:$AA$103,""=0),""))</f>
        <v>#REF!</v>
      </c>
      <c r="AC55" s="63" t="e">
        <f>IF(#REF!="g",#REF!,"")</f>
        <v>#REF!</v>
      </c>
      <c r="AD55" s="62" t="e">
        <f>IF(K55="","",IF(#REF!="G",RANK(AC55,$AC$3:$AC$103,""=0),""))</f>
        <v>#REF!</v>
      </c>
      <c r="AE55" s="63" t="e">
        <f>IF(#REF!="h",#REF!,"")</f>
        <v>#REF!</v>
      </c>
      <c r="AF55" s="62" t="e">
        <f>IF(K55="","",IF(#REF!="H",RANK(AE55,$AE$3:$AE$103,""=0),""))</f>
        <v>#REF!</v>
      </c>
      <c r="AG55" s="63" t="e">
        <f>IF(#REF!="A",#REF!,"")</f>
        <v>#REF!</v>
      </c>
      <c r="AH55" s="62" t="e">
        <f>IF(K55="","",IF(#REF!="A",RANK(AG55,$AG55:$AG$103,""=0),""))</f>
        <v>#REF!</v>
      </c>
    </row>
    <row r="56" spans="1:34" ht="24.95" customHeight="1">
      <c r="A56" s="54">
        <v>0.64374999999999993</v>
      </c>
      <c r="B56" s="68">
        <v>54</v>
      </c>
      <c r="C56" s="55" t="str">
        <f>INSCRIPTIONS!E62</f>
        <v>PALANDRE</v>
      </c>
      <c r="D56" s="55" t="str">
        <f>INSCRIPTIONS!F62</f>
        <v>Raphaël</v>
      </c>
      <c r="E56" s="55" t="str">
        <f>INSCRIPTIONS!G62</f>
        <v>CC SAINT-MARTINOIS</v>
      </c>
      <c r="F56" s="55" t="str">
        <f>INSCRIPTIONS!H62</f>
        <v>FFC</v>
      </c>
      <c r="G56" s="55" t="str">
        <f>INSCRIPTIONS!I62</f>
        <v>69</v>
      </c>
      <c r="H56" s="55">
        <f>INSCRIPTIONS!J62</f>
        <v>1974</v>
      </c>
      <c r="I56" s="55" t="str">
        <f>INSCRIPTIONS!K62</f>
        <v>M</v>
      </c>
      <c r="J56" s="14">
        <f t="shared" si="0"/>
        <v>47</v>
      </c>
      <c r="K56" s="65">
        <v>6.598379629629629E-2</v>
      </c>
      <c r="L56" s="66">
        <f>IF(K56&gt;0,(K56+$A$1)-(A56+$K$1),"")</f>
        <v>2.6400462962963056E-2</v>
      </c>
      <c r="M56" s="68" t="e">
        <f>IF(K56&gt;0,RANK(#REF!,#REF!,""=0),"")</f>
        <v>#REF!</v>
      </c>
      <c r="N56" s="69" t="str">
        <f>IF(J56&lt;17,#REF!,"")</f>
        <v/>
      </c>
      <c r="O56" s="68" t="str">
        <f>IF(K56="","",IF($J56&lt;17,RANK(N56,$N$3:$N$122,""=0),""))</f>
        <v/>
      </c>
      <c r="Q56" s="61" t="e">
        <f>IF(#REF!="j",#REF!,"")</f>
        <v>#REF!</v>
      </c>
      <c r="R56" s="62" t="e">
        <f>IF(K56="","",IF(#REF!="J",RANK(Q56,$Q$3:$Q$103,""=0),""))</f>
        <v>#REF!</v>
      </c>
      <c r="S56" t="e">
        <f>IF(#REF!="b",#REF!,"")</f>
        <v>#REF!</v>
      </c>
      <c r="T56" s="62" t="e">
        <f>IF(K56="","",IF(#REF!="B",RANK(S56,$S$3:$S$122,""=0),""))</f>
        <v>#REF!</v>
      </c>
      <c r="U56" s="63" t="e">
        <f>IF(#REF!="c",#REF!,"")</f>
        <v>#REF!</v>
      </c>
      <c r="V56" s="62" t="e">
        <f>IF(K56="","",IF(#REF!="C",RANK(U56,$U$3:$U$122,""=0),""))</f>
        <v>#REF!</v>
      </c>
      <c r="W56" t="e">
        <f>IF(#REF!="d",#REF!,"")</f>
        <v>#REF!</v>
      </c>
      <c r="X56" s="62" t="e">
        <f>IF(#REF!="","",IF(#REF!="D",RANK(W56,$W$3:$W$103,""=0),""))</f>
        <v>#REF!</v>
      </c>
      <c r="Y56" s="63" t="e">
        <f>IF(#REF!="e",#REF!,"")</f>
        <v>#REF!</v>
      </c>
      <c r="Z56" s="62" t="e">
        <f>IF(K56="","",IF(#REF!="E",RANK(Y56,$Y$3:$Y$103,""=0),""))</f>
        <v>#REF!</v>
      </c>
      <c r="AA56" s="63" t="e">
        <f>IF(#REF!="f",#REF!,"")</f>
        <v>#REF!</v>
      </c>
      <c r="AB56" s="62" t="e">
        <f>IF(K56="","",IF(#REF!="F",RANK(AA56,$AA$3:$AA$103,""=0),""))</f>
        <v>#REF!</v>
      </c>
      <c r="AC56" s="63" t="e">
        <f>IF(#REF!="g",#REF!,"")</f>
        <v>#REF!</v>
      </c>
      <c r="AD56" s="62" t="e">
        <f>IF(K56="","",IF(#REF!="G",RANK(AC56,$AC$3:$AC$103,""=0),""))</f>
        <v>#REF!</v>
      </c>
      <c r="AE56" s="63" t="e">
        <f>IF(#REF!="h",#REF!,"")</f>
        <v>#REF!</v>
      </c>
      <c r="AF56" s="62" t="e">
        <f>IF(K56="","",IF(#REF!="H",RANK(AE56,$AE$3:$AE$103,""=0),""))</f>
        <v>#REF!</v>
      </c>
      <c r="AG56" s="63" t="e">
        <f>IF(#REF!="A",#REF!,"")</f>
        <v>#REF!</v>
      </c>
      <c r="AH56" s="62" t="e">
        <f>IF(K56="","",IF(#REF!="A",RANK(AG56,$AG56:$AG$103,""=0),""))</f>
        <v>#REF!</v>
      </c>
    </row>
    <row r="57" spans="1:34" ht="24.95" customHeight="1">
      <c r="A57" s="54">
        <v>0.63472222222222219</v>
      </c>
      <c r="B57" s="68">
        <v>55</v>
      </c>
      <c r="C57" s="55" t="str">
        <f>INSCRIPTIONS!E49</f>
        <v>AUBERT</v>
      </c>
      <c r="D57" s="55" t="str">
        <f>INSCRIPTIONS!F49</f>
        <v>Hélène</v>
      </c>
      <c r="E57" s="55" t="str">
        <f>INSCRIPTIONS!G49</f>
        <v>Cyclo VTT DECINES</v>
      </c>
      <c r="F57" s="55" t="str">
        <f>INSCRIPTIONS!H49</f>
        <v>FSGT</v>
      </c>
      <c r="G57" s="55" t="str">
        <f>INSCRIPTIONS!I49</f>
        <v>69</v>
      </c>
      <c r="H57" s="55">
        <f>INSCRIPTIONS!J49</f>
        <v>1971</v>
      </c>
      <c r="I57" s="55" t="str">
        <f>INSCRIPTIONS!K49</f>
        <v>F</v>
      </c>
      <c r="J57" s="14">
        <f t="shared" si="0"/>
        <v>50</v>
      </c>
      <c r="K57" s="65">
        <v>5.7187500000000002E-2</v>
      </c>
      <c r="L57" s="66">
        <f>IF(K57&gt;0,(K57+$A$1)-(A57+$K$1),"")</f>
        <v>2.6631944444444611E-2</v>
      </c>
      <c r="M57" s="68" t="e">
        <f>IF(K57&gt;0,RANK(#REF!,#REF!,""=0),"")</f>
        <v>#REF!</v>
      </c>
      <c r="N57" s="69" t="str">
        <f>IF(J57&lt;17,#REF!,"")</f>
        <v/>
      </c>
      <c r="O57" s="68" t="str">
        <f>IF(K57="","",IF($J57&lt;17,RANK(N57,$N$3:$N$122,""=0),""))</f>
        <v/>
      </c>
      <c r="Q57" s="61" t="e">
        <f>IF(#REF!="j",#REF!,"")</f>
        <v>#REF!</v>
      </c>
      <c r="R57" s="62" t="e">
        <f>IF(K57="","",IF(#REF!="J",RANK(Q57,$Q$3:$Q$103,""=0),""))</f>
        <v>#REF!</v>
      </c>
      <c r="S57" t="e">
        <f>IF(#REF!="b",#REF!,"")</f>
        <v>#REF!</v>
      </c>
      <c r="T57" s="62" t="e">
        <f>IF(K57="","",IF(#REF!="B",RANK(S57,$S$3:$S$122,""=0),""))</f>
        <v>#REF!</v>
      </c>
      <c r="U57" s="63" t="e">
        <f>IF(#REF!="c",#REF!,"")</f>
        <v>#REF!</v>
      </c>
      <c r="V57" s="62" t="e">
        <f>IF(K57="","",IF(#REF!="C",RANK(U57,$U$3:$U$122,""=0),""))</f>
        <v>#REF!</v>
      </c>
      <c r="W57" t="e">
        <f>IF(#REF!="d",#REF!,"")</f>
        <v>#REF!</v>
      </c>
      <c r="X57" s="62" t="e">
        <f>IF(#REF!="","",IF(#REF!="D",RANK(W57,$W$3:$W$103,""=0),""))</f>
        <v>#REF!</v>
      </c>
      <c r="Y57" s="63" t="e">
        <f>IF(#REF!="e",#REF!,"")</f>
        <v>#REF!</v>
      </c>
      <c r="Z57" s="62" t="e">
        <f>IF(K57="","",IF(#REF!="E",RANK(Y57,$Y$3:$Y$103,""=0),""))</f>
        <v>#REF!</v>
      </c>
      <c r="AA57" s="63" t="e">
        <f>IF(#REF!="f",#REF!,"")</f>
        <v>#REF!</v>
      </c>
      <c r="AB57" s="62" t="e">
        <f>IF(K57="","",IF(#REF!="F",RANK(AA57,$AA$3:$AA$103,""=0),""))</f>
        <v>#REF!</v>
      </c>
      <c r="AC57" s="63" t="e">
        <f>IF(#REF!="g",#REF!,"")</f>
        <v>#REF!</v>
      </c>
      <c r="AD57" s="62" t="e">
        <f>IF(K57="","",IF(#REF!="G",RANK(AC57,$AC$3:$AC$103,""=0),""))</f>
        <v>#REF!</v>
      </c>
      <c r="AE57" s="63" t="e">
        <f>IF(#REF!="h",#REF!,"")</f>
        <v>#REF!</v>
      </c>
      <c r="AF57" s="62" t="e">
        <f>IF(K57="","",IF(#REF!="H",RANK(AE57,$AE$3:$AE$103,""=0),""))</f>
        <v>#REF!</v>
      </c>
      <c r="AG57" s="63" t="e">
        <f>IF(#REF!="A",#REF!,"")</f>
        <v>#REF!</v>
      </c>
      <c r="AH57" s="62" t="e">
        <f>IF(K57="","",IF(#REF!="A",RANK(AG57,$AG57:$AG$103,""=0),""))</f>
        <v>#REF!</v>
      </c>
    </row>
    <row r="58" spans="1:34" ht="24.95" customHeight="1">
      <c r="A58" s="54">
        <v>0.64166666666666672</v>
      </c>
      <c r="B58" s="68">
        <v>56</v>
      </c>
      <c r="C58" s="55" t="str">
        <f>INSCRIPTIONS!E59</f>
        <v>PERROT</v>
      </c>
      <c r="D58" s="55" t="str">
        <f>INSCRIPTIONS!F59</f>
        <v>Clément</v>
      </c>
      <c r="E58" s="55" t="str">
        <f>INSCRIPTIONS!G59</f>
        <v>CC SAINT-MARTINOIS</v>
      </c>
      <c r="F58" s="55" t="str">
        <f>INSCRIPTIONS!H59</f>
        <v>FFC</v>
      </c>
      <c r="G58" s="55" t="str">
        <f>INSCRIPTIONS!I59</f>
        <v>69</v>
      </c>
      <c r="H58" s="55">
        <f>INSCRIPTIONS!J59</f>
        <v>2007</v>
      </c>
      <c r="I58" s="55" t="str">
        <f>INSCRIPTIONS!K59</f>
        <v>M</v>
      </c>
      <c r="J58" s="14">
        <f t="shared" si="0"/>
        <v>14</v>
      </c>
      <c r="K58" s="65">
        <v>6.4340277777777774E-2</v>
      </c>
      <c r="L58" s="66">
        <f>IF(K58&gt;0,(K58+$A$1)-(A58+$K$1),"")</f>
        <v>2.6840277777777755E-2</v>
      </c>
      <c r="M58" s="68" t="e">
        <f>IF(K58&gt;0,RANK(#REF!,#REF!,""=0),"")</f>
        <v>#REF!</v>
      </c>
      <c r="N58" s="69" t="e">
        <f>IF(J58&lt;17,#REF!,"")</f>
        <v>#REF!</v>
      </c>
      <c r="O58" s="68" t="e">
        <f>IF(K58="","",IF($J58&lt;17,RANK(N58,$N$3:$N$122,""=0),""))</f>
        <v>#REF!</v>
      </c>
      <c r="Q58" s="61" t="e">
        <f>IF(#REF!="j",#REF!,"")</f>
        <v>#REF!</v>
      </c>
      <c r="R58" s="62" t="e">
        <f>IF(K58="","",IF(#REF!="J",RANK(Q58,$Q$3:$Q$103,""=0),""))</f>
        <v>#REF!</v>
      </c>
      <c r="S58" t="e">
        <f>IF(#REF!="b",#REF!,"")</f>
        <v>#REF!</v>
      </c>
      <c r="T58" s="62" t="e">
        <f>IF(K58="","",IF(#REF!="B",RANK(S58,$S$3:$S$122,""=0),""))</f>
        <v>#REF!</v>
      </c>
      <c r="U58" s="63" t="e">
        <f>IF(#REF!="c",#REF!,"")</f>
        <v>#REF!</v>
      </c>
      <c r="V58" s="62" t="e">
        <f>IF(K58="","",IF(#REF!="C",RANK(U58,$U$3:$U$122,""=0),""))</f>
        <v>#REF!</v>
      </c>
      <c r="W58" t="e">
        <f>IF(#REF!="d",#REF!,"")</f>
        <v>#REF!</v>
      </c>
      <c r="X58" s="62" t="e">
        <f>IF(#REF!="","",IF(#REF!="D",RANK(W58,$W$3:$W$103,""=0),""))</f>
        <v>#REF!</v>
      </c>
      <c r="Y58" s="63" t="e">
        <f>IF(#REF!="e",#REF!,"")</f>
        <v>#REF!</v>
      </c>
      <c r="Z58" s="62" t="e">
        <f>IF(K58="","",IF(#REF!="E",RANK(Y58,$Y$3:$Y$103,""=0),""))</f>
        <v>#REF!</v>
      </c>
      <c r="AA58" s="63" t="e">
        <f>IF(#REF!="f",#REF!,"")</f>
        <v>#REF!</v>
      </c>
      <c r="AB58" s="62" t="e">
        <f>IF(K58="","",IF(#REF!="F",RANK(AA58,$AA$3:$AA$103,""=0),""))</f>
        <v>#REF!</v>
      </c>
      <c r="AC58" s="63" t="e">
        <f>IF(#REF!="g",#REF!,"")</f>
        <v>#REF!</v>
      </c>
      <c r="AD58" s="62" t="e">
        <f>IF(K58="","",IF(#REF!="G",RANK(AC58,$AC$3:$AC$103,""=0),""))</f>
        <v>#REF!</v>
      </c>
      <c r="AE58" s="63" t="e">
        <f>IF(#REF!="h",#REF!,"")</f>
        <v>#REF!</v>
      </c>
      <c r="AF58" s="62" t="e">
        <f>IF(K58="","",IF(#REF!="H",RANK(AE58,$AE$3:$AE$103,""=0),""))</f>
        <v>#REF!</v>
      </c>
      <c r="AG58" s="63" t="e">
        <f>IF(#REF!="A",#REF!,"")</f>
        <v>#REF!</v>
      </c>
      <c r="AH58" s="62" t="e">
        <f>IF(K58="","",IF(#REF!="A",RANK(AG58,$AG58:$AG$103,""=0),""))</f>
        <v>#REF!</v>
      </c>
    </row>
    <row r="59" spans="1:34" ht="24.95" customHeight="1">
      <c r="A59" s="54">
        <v>0.65069444444444446</v>
      </c>
      <c r="B59" s="68">
        <v>57</v>
      </c>
      <c r="C59" s="55" t="str">
        <f>INSCRIPTIONS!E73</f>
        <v>DEBLONDE</v>
      </c>
      <c r="D59" s="55" t="str">
        <f>INSCRIPTIONS!F73</f>
        <v>Gery</v>
      </c>
      <c r="E59" s="55" t="str">
        <f>INSCRIPTIONS!G73</f>
        <v>Lyon sprint evolution</v>
      </c>
      <c r="F59" s="55" t="str">
        <f>INSCRIPTIONS!H73</f>
        <v>FFC</v>
      </c>
      <c r="G59" s="55">
        <f>INSCRIPTIONS!I73</f>
        <v>69</v>
      </c>
      <c r="H59" s="55">
        <f>INSCRIPTIONS!J73</f>
        <v>2009</v>
      </c>
      <c r="I59" s="55">
        <f>INSCRIPTIONS!K73</f>
        <v>0</v>
      </c>
      <c r="J59" s="14">
        <f t="shared" si="0"/>
        <v>12</v>
      </c>
      <c r="K59" s="65">
        <v>7.3379629629629628E-2</v>
      </c>
      <c r="L59" s="66">
        <f>IF(K59&gt;0,(K59+$A$1)-(A59+$K$1),"")</f>
        <v>2.6851851851851904E-2</v>
      </c>
      <c r="M59" s="68" t="e">
        <f>IF(K59&gt;0,RANK(#REF!,#REF!,""=0),"")</f>
        <v>#REF!</v>
      </c>
      <c r="N59" s="69" t="e">
        <f>IF(J59&lt;17,#REF!,"")</f>
        <v>#REF!</v>
      </c>
      <c r="O59" s="68" t="e">
        <f>IF(K59="","",IF($J59&lt;17,RANK(N59,$N$3:$N$122,""=0),""))</f>
        <v>#REF!</v>
      </c>
      <c r="Q59" s="61" t="e">
        <f>IF(#REF!="j",#REF!,"")</f>
        <v>#REF!</v>
      </c>
      <c r="R59" s="62" t="e">
        <f>IF(K59="","",IF(#REF!="J",RANK(Q59,$Q$3:$Q$103,""=0),""))</f>
        <v>#REF!</v>
      </c>
      <c r="S59" t="e">
        <f>IF(#REF!="b",#REF!,"")</f>
        <v>#REF!</v>
      </c>
      <c r="T59" s="62" t="e">
        <f>IF(K59="","",IF(#REF!="B",RANK(S59,$S$3:$S$122,""=0),""))</f>
        <v>#REF!</v>
      </c>
      <c r="U59" s="63" t="e">
        <f>IF(#REF!="c",#REF!,"")</f>
        <v>#REF!</v>
      </c>
      <c r="V59" s="62" t="e">
        <f>IF(K59="","",IF(#REF!="C",RANK(U59,$U$3:$U$122,""=0),""))</f>
        <v>#REF!</v>
      </c>
      <c r="W59" t="e">
        <f>IF(#REF!="d",#REF!,"")</f>
        <v>#REF!</v>
      </c>
      <c r="X59" s="62" t="e">
        <f>IF(#REF!="","",IF(#REF!="D",RANK(W59,$W$3:$W$103,""=0),""))</f>
        <v>#REF!</v>
      </c>
      <c r="Y59" s="63" t="e">
        <f>IF(#REF!="e",#REF!,"")</f>
        <v>#REF!</v>
      </c>
      <c r="Z59" s="62" t="e">
        <f>IF(K59="","",IF(#REF!="E",RANK(Y59,$Y$3:$Y$103,""=0),""))</f>
        <v>#REF!</v>
      </c>
      <c r="AA59" s="63" t="e">
        <f>IF(#REF!="f",#REF!,"")</f>
        <v>#REF!</v>
      </c>
      <c r="AB59" s="62" t="e">
        <f>IF(K59="","",IF(#REF!="F",RANK(AA59,$AA$3:$AA$103,""=0),""))</f>
        <v>#REF!</v>
      </c>
      <c r="AC59" s="63" t="e">
        <f>IF(#REF!="g",#REF!,"")</f>
        <v>#REF!</v>
      </c>
      <c r="AD59" s="62" t="e">
        <f>IF(K59="","",IF(#REF!="G",RANK(AC59,$AC$3:$AC$103,""=0),""))</f>
        <v>#REF!</v>
      </c>
      <c r="AE59" s="63" t="e">
        <f>IF(#REF!="h",#REF!,"")</f>
        <v>#REF!</v>
      </c>
      <c r="AF59" s="62" t="e">
        <f>IF(K59="","",IF(#REF!="H",RANK(AE59,$AE$3:$AE$103,""=0),""))</f>
        <v>#REF!</v>
      </c>
      <c r="AG59" s="63" t="e">
        <f>IF(#REF!="A",#REF!,"")</f>
        <v>#REF!</v>
      </c>
      <c r="AH59" s="62" t="e">
        <f>IF(K59="","",IF(#REF!="A",RANK(AG59,$AG59:$AG$103,""=0),""))</f>
        <v>#REF!</v>
      </c>
    </row>
    <row r="60" spans="1:34" ht="24.95" customHeight="1">
      <c r="A60" s="54">
        <v>0.63194444444444442</v>
      </c>
      <c r="B60" s="68">
        <v>58</v>
      </c>
      <c r="C60" s="55" t="str">
        <f>INSCRIPTIONS!E43</f>
        <v>SPECTY</v>
      </c>
      <c r="D60" s="55" t="str">
        <f>INSCRIPTIONS!F43</f>
        <v>David</v>
      </c>
      <c r="E60" s="55" t="str">
        <f>INSCRIPTIONS!G43</f>
        <v>COBE</v>
      </c>
      <c r="F60" s="55" t="str">
        <f>INSCRIPTIONS!H43</f>
        <v>FSGT</v>
      </c>
      <c r="G60" s="55">
        <f>INSCRIPTIONS!I43</f>
        <v>69</v>
      </c>
      <c r="H60" s="55">
        <f>INSCRIPTIONS!J43</f>
        <v>1963</v>
      </c>
      <c r="I60" s="55" t="str">
        <f>INSCRIPTIONS!K43</f>
        <v>M</v>
      </c>
      <c r="J60" s="14">
        <f t="shared" si="0"/>
        <v>58</v>
      </c>
      <c r="K60" s="65">
        <v>5.4930555555555559E-2</v>
      </c>
      <c r="L60" s="66">
        <f>IF(K60&gt;0,(K60+$A$1)-(A60+$K$1),"")</f>
        <v>2.7152777777777914E-2</v>
      </c>
      <c r="M60" s="68" t="e">
        <f>IF(K60&gt;0,RANK(#REF!,#REF!,""=0),"")</f>
        <v>#REF!</v>
      </c>
      <c r="N60" s="69" t="str">
        <f>IF(J60&lt;17,#REF!,"")</f>
        <v/>
      </c>
      <c r="O60" s="68" t="str">
        <f>IF(K60="","",IF($J60&lt;17,RANK(N60,$N$3:$N$122,""=0),""))</f>
        <v/>
      </c>
      <c r="Q60" s="61" t="e">
        <f>IF(#REF!="j",#REF!,"")</f>
        <v>#REF!</v>
      </c>
      <c r="R60" s="62" t="e">
        <f>IF(K60="","",IF(#REF!="J",RANK(Q60,$Q$3:$Q$103,""=0),""))</f>
        <v>#REF!</v>
      </c>
      <c r="S60" t="e">
        <f>IF(#REF!="b",#REF!,"")</f>
        <v>#REF!</v>
      </c>
      <c r="T60" s="62" t="e">
        <f>IF(K60="","",IF(#REF!="B",RANK(S60,$S$3:$S$122,""=0),""))</f>
        <v>#REF!</v>
      </c>
      <c r="U60" s="63" t="e">
        <f>IF(#REF!="c",#REF!,"")</f>
        <v>#REF!</v>
      </c>
      <c r="V60" s="62" t="e">
        <f>IF(K60="","",IF(#REF!="C",RANK(U60,$U$3:$U$122,""=0),""))</f>
        <v>#REF!</v>
      </c>
      <c r="W60" t="e">
        <f>IF(#REF!="d",#REF!,"")</f>
        <v>#REF!</v>
      </c>
      <c r="X60" s="62" t="e">
        <f>IF(#REF!="","",IF(#REF!="D",RANK(W60,$W$3:$W$103,""=0),""))</f>
        <v>#REF!</v>
      </c>
      <c r="Y60" s="63" t="e">
        <f>IF(#REF!="e",#REF!,"")</f>
        <v>#REF!</v>
      </c>
      <c r="Z60" s="62" t="e">
        <f>IF(K60="","",IF(#REF!="E",RANK(Y60,$Y$3:$Y$103,""=0),""))</f>
        <v>#REF!</v>
      </c>
      <c r="AA60" s="63" t="e">
        <f>IF(#REF!="f",#REF!,"")</f>
        <v>#REF!</v>
      </c>
      <c r="AB60" s="62" t="e">
        <f>IF(K60="","",IF(#REF!="F",RANK(AA60,$AA$3:$AA$103,""=0),""))</f>
        <v>#REF!</v>
      </c>
      <c r="AC60" s="63" t="e">
        <f>IF(#REF!="g",#REF!,"")</f>
        <v>#REF!</v>
      </c>
      <c r="AD60" s="62" t="e">
        <f>IF(K60="","",IF(#REF!="G",RANK(AC60,$AC$3:$AC$103,""=0),""))</f>
        <v>#REF!</v>
      </c>
      <c r="AE60" s="63" t="e">
        <f>IF(#REF!="h",#REF!,"")</f>
        <v>#REF!</v>
      </c>
      <c r="AF60" s="62" t="e">
        <f>IF(K60="","",IF(#REF!="H",RANK(AE60,$AE$3:$AE$103,""=0),""))</f>
        <v>#REF!</v>
      </c>
      <c r="AG60" s="63" t="e">
        <f>IF(#REF!="A",#REF!,"")</f>
        <v>#REF!</v>
      </c>
      <c r="AH60" s="62" t="e">
        <f>IF(K60="","",IF(#REF!="A",RANK(AG60,$AG60:$AG$103,""=0),""))</f>
        <v>#REF!</v>
      </c>
    </row>
    <row r="61" spans="1:34" ht="24.95" customHeight="1">
      <c r="A61" s="54">
        <v>0.62222222222222223</v>
      </c>
      <c r="B61" s="68">
        <v>59</v>
      </c>
      <c r="C61" s="55" t="str">
        <f>INSCRIPTIONS!E29</f>
        <v>SPECTY</v>
      </c>
      <c r="D61" s="55" t="str">
        <f>INSCRIPTIONS!F29</f>
        <v>Thibault</v>
      </c>
      <c r="E61" s="55" t="str">
        <f>INSCRIPTIONS!G29</f>
        <v>Non licencié</v>
      </c>
      <c r="F61" s="55" t="str">
        <f>INSCRIPTIONS!H29</f>
        <v>NL</v>
      </c>
      <c r="G61" s="55" t="str">
        <f>INSCRIPTIONS!I29</f>
        <v>69</v>
      </c>
      <c r="H61" s="55">
        <f>INSCRIPTIONS!J29</f>
        <v>2007</v>
      </c>
      <c r="I61" s="55" t="str">
        <f>INSCRIPTIONS!K29</f>
        <v>M</v>
      </c>
      <c r="J61" s="14">
        <f t="shared" si="0"/>
        <v>14</v>
      </c>
      <c r="K61" s="65">
        <v>4.5416666666666668E-2</v>
      </c>
      <c r="L61" s="66">
        <f>IF(K61&gt;0,(K61+$A$1)-(A61+$K$1),"")</f>
        <v>2.7361111111111169E-2</v>
      </c>
      <c r="M61" s="68" t="e">
        <f>IF(K61&gt;0,RANK(#REF!,#REF!,""=0),"")</f>
        <v>#REF!</v>
      </c>
      <c r="N61" s="69" t="e">
        <f>IF(J61&lt;17,#REF!,"")</f>
        <v>#REF!</v>
      </c>
      <c r="O61" s="68" t="e">
        <f>IF(K61="","",IF($J61&lt;17,RANK(N61,$N$3:$N$122,""=0),""))</f>
        <v>#REF!</v>
      </c>
      <c r="Q61" s="61" t="e">
        <f>IF(#REF!="j",#REF!,"")</f>
        <v>#REF!</v>
      </c>
      <c r="R61" s="62" t="e">
        <f>IF(K61="","",IF(#REF!="J",RANK(Q61,$Q$3:$Q$103,""=0),""))</f>
        <v>#REF!</v>
      </c>
      <c r="S61" t="e">
        <f>IF(#REF!="b",#REF!,"")</f>
        <v>#REF!</v>
      </c>
      <c r="T61" s="62" t="e">
        <f>IF(K61="","",IF(#REF!="B",RANK(S61,$S$3:$S$122,""=0),""))</f>
        <v>#REF!</v>
      </c>
      <c r="U61" s="63" t="e">
        <f>IF(#REF!="c",#REF!,"")</f>
        <v>#REF!</v>
      </c>
      <c r="V61" s="62" t="e">
        <f>IF(K61="","",IF(#REF!="C",RANK(U61,$U$3:$U$122,""=0),""))</f>
        <v>#REF!</v>
      </c>
      <c r="W61" t="e">
        <f>IF(#REF!="d",#REF!,"")</f>
        <v>#REF!</v>
      </c>
      <c r="X61" s="62" t="e">
        <f>IF(#REF!="","",IF(#REF!="D",RANK(W61,$W$3:$W$103,""=0),""))</f>
        <v>#REF!</v>
      </c>
      <c r="Y61" s="63" t="e">
        <f>IF(#REF!="e",#REF!,"")</f>
        <v>#REF!</v>
      </c>
      <c r="Z61" s="62" t="e">
        <f>IF(K61="","",IF(#REF!="E",RANK(Y61,$Y$3:$Y$103,""=0),""))</f>
        <v>#REF!</v>
      </c>
      <c r="AA61" s="63" t="e">
        <f>IF(#REF!="f",#REF!,"")</f>
        <v>#REF!</v>
      </c>
      <c r="AB61" s="62" t="e">
        <f>IF(K61="","",IF(#REF!="F",RANK(AA61,$AA$3:$AA$103,""=0),""))</f>
        <v>#REF!</v>
      </c>
      <c r="AC61" s="63" t="e">
        <f>IF(#REF!="g",#REF!,"")</f>
        <v>#REF!</v>
      </c>
      <c r="AD61" s="62" t="e">
        <f>IF(K61="","",IF(#REF!="G",RANK(AC61,$AC$3:$AC$103,""=0),""))</f>
        <v>#REF!</v>
      </c>
      <c r="AE61" s="63" t="e">
        <f>IF(#REF!="h",#REF!,"")</f>
        <v>#REF!</v>
      </c>
      <c r="AF61" s="62" t="e">
        <f>IF(K61="","",IF(#REF!="H",RANK(AE61,$AE$3:$AE$103,""=0),""))</f>
        <v>#REF!</v>
      </c>
      <c r="AG61" s="63" t="e">
        <f>IF(#REF!="A",#REF!,"")</f>
        <v>#REF!</v>
      </c>
      <c r="AH61" s="62" t="e">
        <f>IF(K61="","",IF(#REF!="A",RANK(AG61,$AG61:$AG$103,""=0),""))</f>
        <v>#REF!</v>
      </c>
    </row>
    <row r="62" spans="1:34" ht="24.95" customHeight="1">
      <c r="A62" s="54">
        <v>0.65277777777777779</v>
      </c>
      <c r="B62" s="68">
        <v>60</v>
      </c>
      <c r="C62" s="55" t="str">
        <f>INSCRIPTIONS!E76</f>
        <v>SOULIER</v>
      </c>
      <c r="D62" s="55" t="str">
        <f>INSCRIPTIONS!F76</f>
        <v>Balthazar</v>
      </c>
      <c r="E62" s="55" t="str">
        <f>INSCRIPTIONS!G76</f>
        <v>NL</v>
      </c>
      <c r="F62" s="55">
        <f>INSCRIPTIONS!H76</f>
        <v>0</v>
      </c>
      <c r="G62" s="55">
        <f>INSCRIPTIONS!I76</f>
        <v>0</v>
      </c>
      <c r="H62" s="55">
        <f>INSCRIPTIONS!J76</f>
        <v>2005</v>
      </c>
      <c r="I62" s="55">
        <f>INSCRIPTIONS!K76</f>
        <v>0</v>
      </c>
      <c r="J62" s="14">
        <f t="shared" si="0"/>
        <v>16</v>
      </c>
      <c r="K62" s="65">
        <v>7.6122685185185182E-2</v>
      </c>
      <c r="L62" s="66">
        <f>IF(K62&gt;0,(K62+$A$1)-(A62+$K$1),"")</f>
        <v>2.7511574074074119E-2</v>
      </c>
      <c r="M62" s="68" t="e">
        <f>IF(K62&gt;0,RANK(#REF!,#REF!,""=0),"")</f>
        <v>#REF!</v>
      </c>
      <c r="N62" s="69" t="e">
        <f>IF(J62&lt;17,#REF!,"")</f>
        <v>#REF!</v>
      </c>
      <c r="O62" s="68" t="e">
        <f>IF(K62="","",IF($J62&lt;17,RANK(N62,$N$3:$N$122,""=0),""))</f>
        <v>#REF!</v>
      </c>
      <c r="Q62" s="61" t="e">
        <f>IF(#REF!="j",#REF!,"")</f>
        <v>#REF!</v>
      </c>
      <c r="R62" s="62" t="e">
        <f>IF(K62="","",IF(#REF!="J",RANK(Q62,$Q$3:$Q$103,""=0),""))</f>
        <v>#REF!</v>
      </c>
      <c r="S62" t="e">
        <f>IF(#REF!="b",#REF!,"")</f>
        <v>#REF!</v>
      </c>
      <c r="T62" s="62" t="e">
        <f>IF(K62="","",IF(#REF!="B",RANK(S62,$S$3:$S$122,""=0),""))</f>
        <v>#REF!</v>
      </c>
      <c r="U62" s="63" t="e">
        <f>IF(#REF!="c",#REF!,"")</f>
        <v>#REF!</v>
      </c>
      <c r="V62" s="62" t="e">
        <f>IF(K62="","",IF(#REF!="C",RANK(U62,$U$3:$U$122,""=0),""))</f>
        <v>#REF!</v>
      </c>
      <c r="W62" t="e">
        <f>IF(#REF!="d",#REF!,"")</f>
        <v>#REF!</v>
      </c>
      <c r="X62" s="62" t="e">
        <f>IF(#REF!="","",IF(#REF!="D",RANK(W62,$W$3:$W$103,""=0),""))</f>
        <v>#REF!</v>
      </c>
      <c r="Y62" s="63" t="e">
        <f>IF(#REF!="e",#REF!,"")</f>
        <v>#REF!</v>
      </c>
      <c r="Z62" s="62" t="e">
        <f>IF(K62="","",IF(#REF!="E",RANK(Y62,$Y$3:$Y$103,""=0),""))</f>
        <v>#REF!</v>
      </c>
      <c r="AA62" s="63" t="e">
        <f>IF(#REF!="f",#REF!,"")</f>
        <v>#REF!</v>
      </c>
      <c r="AB62" s="62" t="e">
        <f>IF(K62="","",IF(#REF!="F",RANK(AA62,$AA$3:$AA$103,""=0),""))</f>
        <v>#REF!</v>
      </c>
      <c r="AC62" s="63" t="e">
        <f>IF(#REF!="g",#REF!,"")</f>
        <v>#REF!</v>
      </c>
      <c r="AD62" s="62" t="e">
        <f>IF(K62="","",IF(#REF!="G",RANK(AC62,$AC$3:$AC$103,""=0),""))</f>
        <v>#REF!</v>
      </c>
      <c r="AE62" s="63" t="e">
        <f>IF(#REF!="h",#REF!,"")</f>
        <v>#REF!</v>
      </c>
      <c r="AF62" s="62" t="e">
        <f>IF(K62="","",IF(#REF!="H",RANK(AE62,$AE$3:$AE$103,""=0),""))</f>
        <v>#REF!</v>
      </c>
      <c r="AG62" s="63" t="e">
        <f>IF(#REF!="A",#REF!,"")</f>
        <v>#REF!</v>
      </c>
      <c r="AH62" s="62" t="e">
        <f>IF(K62="","",IF(#REF!="A",RANK(AG62,$AG62:$AG$103,""=0),""))</f>
        <v>#REF!</v>
      </c>
    </row>
    <row r="63" spans="1:34" ht="24.95" customHeight="1">
      <c r="A63" s="54">
        <v>0.65486111111111112</v>
      </c>
      <c r="B63" s="68">
        <v>61</v>
      </c>
      <c r="C63" s="55" t="str">
        <f>INSCRIPTIONS!E79</f>
        <v>DUTOUR</v>
      </c>
      <c r="D63" s="55" t="str">
        <f>INSCRIPTIONS!F79</f>
        <v>Pierre</v>
      </c>
      <c r="E63" s="55" t="str">
        <f>INSCRIPTIONS!G79</f>
        <v>NL</v>
      </c>
      <c r="F63" s="55">
        <f>INSCRIPTIONS!H79</f>
        <v>0</v>
      </c>
      <c r="G63" s="55">
        <f>INSCRIPTIONS!I79</f>
        <v>0</v>
      </c>
      <c r="H63" s="55">
        <f>INSCRIPTIONS!J79</f>
        <v>1956</v>
      </c>
      <c r="I63" s="55">
        <f>INSCRIPTIONS!K79</f>
        <v>0</v>
      </c>
      <c r="J63" s="14">
        <f t="shared" si="0"/>
        <v>65</v>
      </c>
      <c r="K63" s="65">
        <v>8.0115740740740737E-2</v>
      </c>
      <c r="L63" s="66">
        <f>IF(K63&gt;0,(K63+$A$1)-(A63+$K$1),"")</f>
        <v>2.9421296296296418E-2</v>
      </c>
      <c r="M63" s="68" t="e">
        <f>IF(K63&gt;0,RANK(#REF!,#REF!,""=0),"")</f>
        <v>#REF!</v>
      </c>
      <c r="N63" s="69" t="str">
        <f>IF(J63&lt;17,#REF!,"")</f>
        <v/>
      </c>
      <c r="O63" s="68" t="str">
        <f>IF(K63="","",IF($J63&lt;17,RANK(N63,$N$3:$N$122,""=0),""))</f>
        <v/>
      </c>
      <c r="Q63" s="61" t="e">
        <f>IF(#REF!="j",#REF!,"")</f>
        <v>#REF!</v>
      </c>
      <c r="R63" s="62" t="e">
        <f>IF(K63="","",IF(#REF!="J",RANK(Q63,$Q$3:$Q$103,""=0),""))</f>
        <v>#REF!</v>
      </c>
      <c r="S63" t="e">
        <f>IF(#REF!="b",#REF!,"")</f>
        <v>#REF!</v>
      </c>
      <c r="T63" s="62" t="e">
        <f>IF(K63="","",IF(#REF!="B",RANK(S63,$S$3:$S$122,""=0),""))</f>
        <v>#REF!</v>
      </c>
      <c r="U63" s="63" t="e">
        <f>IF(#REF!="c",#REF!,"")</f>
        <v>#REF!</v>
      </c>
      <c r="V63" s="62" t="e">
        <f>IF(K63="","",IF(#REF!="C",RANK(U63,$U$3:$U$122,""=0),""))</f>
        <v>#REF!</v>
      </c>
      <c r="W63" t="e">
        <f>IF(#REF!="d",#REF!,"")</f>
        <v>#REF!</v>
      </c>
      <c r="X63" s="62" t="e">
        <f>IF(#REF!="","",IF(#REF!="D",RANK(W63,$W$3:$W$103,""=0),""))</f>
        <v>#REF!</v>
      </c>
      <c r="Y63" s="63" t="e">
        <f>IF(#REF!="e",#REF!,"")</f>
        <v>#REF!</v>
      </c>
      <c r="Z63" s="62" t="e">
        <f>IF(K63="","",IF(#REF!="E",RANK(Y63,$Y$3:$Y$103,""=0),""))</f>
        <v>#REF!</v>
      </c>
      <c r="AA63" s="63" t="e">
        <f>IF(#REF!="f",#REF!,"")</f>
        <v>#REF!</v>
      </c>
      <c r="AB63" s="62" t="e">
        <f>IF(K63="","",IF(#REF!="F",RANK(AA63,$AA$3:$AA$103,""=0),""))</f>
        <v>#REF!</v>
      </c>
      <c r="AC63" s="63" t="e">
        <f>IF(#REF!="g",#REF!,"")</f>
        <v>#REF!</v>
      </c>
      <c r="AD63" s="62" t="e">
        <f>IF(K63="","",IF(#REF!="G",RANK(AC63,$AC$3:$AC$103,""=0),""))</f>
        <v>#REF!</v>
      </c>
      <c r="AE63" s="63" t="e">
        <f>IF(#REF!="h",#REF!,"")</f>
        <v>#REF!</v>
      </c>
      <c r="AF63" s="62" t="e">
        <f>IF(K63="","",IF(#REF!="H",RANK(AE63,$AE$3:$AE$103,""=0),""))</f>
        <v>#REF!</v>
      </c>
      <c r="AG63" s="63" t="e">
        <f>IF(#REF!="A",#REF!,"")</f>
        <v>#REF!</v>
      </c>
      <c r="AH63" s="62" t="e">
        <f>IF(K63="","",IF(#REF!="A",RANK(AG63,$AG63:$AG$103,""=0),""))</f>
        <v>#REF!</v>
      </c>
    </row>
    <row r="64" spans="1:34" ht="24.95" customHeight="1">
      <c r="A64" s="54">
        <v>0.62361111111111112</v>
      </c>
      <c r="B64" s="68" t="e">
        <f>IF(#REF!&gt;0,RANK(#REF!,#REF!,""=0),"")</f>
        <v>#REF!</v>
      </c>
      <c r="C64" s="55" t="str">
        <f>INSCRIPTIONS!E31</f>
        <v>LEMMET</v>
      </c>
      <c r="D64" s="55" t="str">
        <f>INSCRIPTIONS!F31</f>
        <v>Daniel</v>
      </c>
      <c r="E64" s="55" t="str">
        <f>INSCRIPTIONS!G31</f>
        <v>COBE</v>
      </c>
      <c r="F64" s="55" t="str">
        <f>INSCRIPTIONS!H31</f>
        <v>FSGT</v>
      </c>
      <c r="G64" s="55" t="str">
        <f>INSCRIPTIONS!I31</f>
        <v>69</v>
      </c>
      <c r="H64" s="55">
        <f>INSCRIPTIONS!J31</f>
        <v>1944</v>
      </c>
      <c r="I64" s="55" t="str">
        <f>INSCRIPTIONS!K31</f>
        <v>M</v>
      </c>
      <c r="J64" s="14">
        <f t="shared" si="0"/>
        <v>77</v>
      </c>
      <c r="K64" s="65">
        <v>4.9074074074074076E-2</v>
      </c>
      <c r="L64" s="66">
        <f>IF(K64&gt;0,(K64+$A$1)-(A64+$K$1),"")</f>
        <v>2.9629629629629672E-2</v>
      </c>
      <c r="M64" s="68" t="e">
        <f>IF(K64&gt;0,RANK(#REF!,#REF!,""=0),"")</f>
        <v>#REF!</v>
      </c>
      <c r="N64" s="69" t="str">
        <f>IF(J64&lt;17,#REF!,"")</f>
        <v/>
      </c>
      <c r="O64" s="68" t="str">
        <f>IF(K64="","",IF($J64&lt;17,RANK(N64,$N$3:$N$122,""=0),""))</f>
        <v/>
      </c>
      <c r="Q64" s="61" t="e">
        <f>IF(#REF!="j",#REF!,"")</f>
        <v>#REF!</v>
      </c>
      <c r="R64" s="62" t="e">
        <f>IF(K64="","",IF(#REF!="J",RANK(Q64,$Q$3:$Q$103,""=0),""))</f>
        <v>#REF!</v>
      </c>
      <c r="S64" t="e">
        <f>IF(#REF!="b",#REF!,"")</f>
        <v>#REF!</v>
      </c>
      <c r="T64" s="62" t="e">
        <f>IF(K64="","",IF(#REF!="B",RANK(S64,$S$3:$S$122,""=0),""))</f>
        <v>#REF!</v>
      </c>
      <c r="U64" s="63" t="e">
        <f>IF(#REF!="c",#REF!,"")</f>
        <v>#REF!</v>
      </c>
      <c r="V64" s="62" t="e">
        <f>IF(K64="","",IF(#REF!="C",RANK(U64,$U$3:$U$122,""=0),""))</f>
        <v>#REF!</v>
      </c>
      <c r="W64" t="e">
        <f>IF(#REF!="d",#REF!,"")</f>
        <v>#REF!</v>
      </c>
      <c r="X64" s="62" t="e">
        <f>IF(#REF!="","",IF(#REF!="D",RANK(W64,$W$3:$W$103,""=0),""))</f>
        <v>#REF!</v>
      </c>
      <c r="Y64" s="63" t="e">
        <f>IF(#REF!="e",#REF!,"")</f>
        <v>#REF!</v>
      </c>
      <c r="Z64" s="62" t="e">
        <f>IF(K64="","",IF(#REF!="E",RANK(Y64,$Y$3:$Y$103,""=0),""))</f>
        <v>#REF!</v>
      </c>
      <c r="AA64" s="63" t="e">
        <f>IF(#REF!="f",#REF!,"")</f>
        <v>#REF!</v>
      </c>
      <c r="AB64" s="62" t="e">
        <f>IF(K64="","",IF(#REF!="F",RANK(AA64,$AA$3:$AA$103,""=0),""))</f>
        <v>#REF!</v>
      </c>
      <c r="AC64" s="63" t="e">
        <f>IF(#REF!="g",#REF!,"")</f>
        <v>#REF!</v>
      </c>
      <c r="AD64" s="62" t="e">
        <f>IF(K64="","",IF(#REF!="G",RANK(AC64,$AC$3:$AC$103,""=0),""))</f>
        <v>#REF!</v>
      </c>
      <c r="AE64" s="63" t="e">
        <f>IF(#REF!="h",#REF!,"")</f>
        <v>#REF!</v>
      </c>
      <c r="AF64" s="62" t="e">
        <f>IF(K64="","",IF(#REF!="H",RANK(AE64,$AE$3:$AE$103,""=0),""))</f>
        <v>#REF!</v>
      </c>
      <c r="AG64" s="63" t="e">
        <f>IF(#REF!="A",#REF!,"")</f>
        <v>#REF!</v>
      </c>
      <c r="AH64" s="62" t="e">
        <f>IF(K64="","",IF(#REF!="A",RANK(AG64,$AG64:$AG$103,""=0),""))</f>
        <v>#REF!</v>
      </c>
    </row>
    <row r="65" spans="1:34" ht="24.95" customHeight="1">
      <c r="A65" s="54">
        <v>0.63958333333333328</v>
      </c>
      <c r="B65" s="68" t="e">
        <f>IF(#REF!&gt;0,RANK(#REF!,#REF!,""=0),"")</f>
        <v>#REF!</v>
      </c>
      <c r="C65" s="55" t="str">
        <f>INSCRIPTIONS!E56</f>
        <v>REYNARD</v>
      </c>
      <c r="D65" s="55" t="str">
        <f>INSCRIPTIONS!F56</f>
        <v>Axel</v>
      </c>
      <c r="E65" s="55" t="str">
        <f>INSCRIPTIONS!G56</f>
        <v>CC SAINT-MARTINOIS</v>
      </c>
      <c r="F65" s="55" t="str">
        <f>INSCRIPTIONS!H56</f>
        <v>FFC</v>
      </c>
      <c r="G65" s="55" t="str">
        <f>INSCRIPTIONS!I56</f>
        <v>69</v>
      </c>
      <c r="H65" s="55">
        <f>INSCRIPTIONS!J56</f>
        <v>2010</v>
      </c>
      <c r="I65" s="55" t="str">
        <f>INSCRIPTIONS!K56</f>
        <v>M</v>
      </c>
      <c r="J65" s="14">
        <f t="shared" si="0"/>
        <v>11</v>
      </c>
      <c r="K65" s="65">
        <v>6.5381944444444437E-2</v>
      </c>
      <c r="L65" s="66">
        <f>IF(K65&gt;0,(K65+$A$1)-(A65+$K$1),"")</f>
        <v>2.996527777777791E-2</v>
      </c>
      <c r="M65" s="68" t="e">
        <f>IF(K65&gt;0,RANK(#REF!,#REF!,""=0),"")</f>
        <v>#REF!</v>
      </c>
      <c r="N65" s="69" t="e">
        <f>IF(J65&lt;17,#REF!,"")</f>
        <v>#REF!</v>
      </c>
      <c r="O65" s="68" t="e">
        <f>IF(K65="","",IF($J65&lt;17,RANK(N65,$N$3:$N$122,""=0),""))</f>
        <v>#REF!</v>
      </c>
      <c r="Q65" s="61" t="e">
        <f>IF(#REF!="j",#REF!,"")</f>
        <v>#REF!</v>
      </c>
      <c r="R65" s="62" t="e">
        <f>IF(K65="","",IF(#REF!="J",RANK(Q65,$Q$3:$Q$103,""=0),""))</f>
        <v>#REF!</v>
      </c>
      <c r="S65" t="e">
        <f>IF(#REF!="b",#REF!,"")</f>
        <v>#REF!</v>
      </c>
      <c r="T65" s="62" t="e">
        <f>IF(K65="","",IF(#REF!="B",RANK(S65,$S$3:$S$122,""=0),""))</f>
        <v>#REF!</v>
      </c>
      <c r="U65" s="63" t="e">
        <f>IF(#REF!="c",#REF!,"")</f>
        <v>#REF!</v>
      </c>
      <c r="V65" s="62" t="e">
        <f>IF(K65="","",IF(#REF!="C",RANK(U65,$U$3:$U$122,""=0),""))</f>
        <v>#REF!</v>
      </c>
      <c r="W65" t="e">
        <f>IF(#REF!="d",#REF!,"")</f>
        <v>#REF!</v>
      </c>
      <c r="X65" s="62" t="e">
        <f>IF(#REF!="","",IF(#REF!="D",RANK(W65,$W$3:$W$103,""=0),""))</f>
        <v>#REF!</v>
      </c>
      <c r="Y65" s="63" t="e">
        <f>IF(#REF!="e",#REF!,"")</f>
        <v>#REF!</v>
      </c>
      <c r="Z65" s="62" t="e">
        <f>IF(K65="","",IF(#REF!="E",RANK(Y65,$Y$3:$Y$103,""=0),""))</f>
        <v>#REF!</v>
      </c>
      <c r="AA65" s="63" t="e">
        <f>IF(#REF!="f",#REF!,"")</f>
        <v>#REF!</v>
      </c>
      <c r="AB65" s="62" t="e">
        <f>IF(K65="","",IF(#REF!="F",RANK(AA65,$AA$3:$AA$103,""=0),""))</f>
        <v>#REF!</v>
      </c>
      <c r="AC65" s="63" t="e">
        <f>IF(#REF!="g",#REF!,"")</f>
        <v>#REF!</v>
      </c>
      <c r="AD65" s="62" t="e">
        <f>IF(K65="","",IF(#REF!="G",RANK(AC65,$AC$3:$AC$103,""=0),""))</f>
        <v>#REF!</v>
      </c>
      <c r="AE65" s="63" t="e">
        <f>IF(#REF!="h",#REF!,"")</f>
        <v>#REF!</v>
      </c>
      <c r="AF65" s="62" t="e">
        <f>IF(K65="","",IF(#REF!="H",RANK(AE65,$AE$3:$AE$103,""=0),""))</f>
        <v>#REF!</v>
      </c>
      <c r="AG65" s="63" t="e">
        <f>IF(#REF!="A",#REF!,"")</f>
        <v>#REF!</v>
      </c>
      <c r="AH65" s="62" t="e">
        <f>IF(K65="","",IF(#REF!="A",RANK(AG65,$AG65:$AG$103,""=0),""))</f>
        <v>#REF!</v>
      </c>
    </row>
    <row r="66" spans="1:34" ht="24.95" customHeight="1">
      <c r="A66" s="54">
        <v>0.63750000000000007</v>
      </c>
      <c r="B66" s="68" t="e">
        <f>IF(#REF!&gt;0,RANK(#REF!,#REF!,""=0),"")</f>
        <v>#REF!</v>
      </c>
      <c r="C66" s="55" t="str">
        <f>INSCRIPTIONS!E53</f>
        <v xml:space="preserve">FALCOZ </v>
      </c>
      <c r="D66" s="55" t="str">
        <f>INSCRIPTIONS!F53</f>
        <v>Olivier</v>
      </c>
      <c r="E66" s="55" t="str">
        <f>INSCRIPTIONS!G53</f>
        <v>Non licencié</v>
      </c>
      <c r="F66" s="55" t="str">
        <f>INSCRIPTIONS!H53</f>
        <v>NL</v>
      </c>
      <c r="G66" s="55" t="str">
        <f>INSCRIPTIONS!I53</f>
        <v>69</v>
      </c>
      <c r="H66" s="55">
        <f>INSCRIPTIONS!J53</f>
        <v>1968</v>
      </c>
      <c r="I66" s="55" t="str">
        <f>INSCRIPTIONS!K53</f>
        <v>M</v>
      </c>
      <c r="J66" s="14">
        <f t="shared" si="0"/>
        <v>53</v>
      </c>
      <c r="K66" s="65">
        <v>6.40162037037037E-2</v>
      </c>
      <c r="L66" s="66">
        <f>IF(K66&gt;0,(K66+$A$1)-(A66+$K$1),"")</f>
        <v>3.0682870370370319E-2</v>
      </c>
      <c r="M66" s="68" t="e">
        <f>IF(K66&gt;0,RANK(#REF!,#REF!,""=0),"")</f>
        <v>#REF!</v>
      </c>
      <c r="N66" s="69" t="str">
        <f>IF(J66&lt;17,#REF!,"")</f>
        <v/>
      </c>
      <c r="O66" s="68" t="str">
        <f>IF(K66="","",IF($J66&lt;17,RANK(N66,$N$3:$N$122,""=0),""))</f>
        <v/>
      </c>
      <c r="Q66" s="61" t="e">
        <f>IF(#REF!="j",#REF!,"")</f>
        <v>#REF!</v>
      </c>
      <c r="R66" s="62" t="e">
        <f>IF(K66="","",IF(#REF!="J",RANK(Q66,$Q$3:$Q$103,""=0),""))</f>
        <v>#REF!</v>
      </c>
      <c r="S66" t="e">
        <f>IF(#REF!="b",#REF!,"")</f>
        <v>#REF!</v>
      </c>
      <c r="T66" s="62" t="e">
        <f>IF(K66="","",IF(#REF!="B",RANK(S66,$S$3:$S$122,""=0),""))</f>
        <v>#REF!</v>
      </c>
      <c r="U66" s="63" t="e">
        <f>IF(#REF!="c",#REF!,"")</f>
        <v>#REF!</v>
      </c>
      <c r="V66" s="62" t="e">
        <f>IF(K66="","",IF(#REF!="C",RANK(U66,$U$3:$U$122,""=0),""))</f>
        <v>#REF!</v>
      </c>
      <c r="W66" t="e">
        <f>IF(#REF!="d",#REF!,"")</f>
        <v>#REF!</v>
      </c>
      <c r="X66" s="62" t="e">
        <f>IF(#REF!="","",IF(#REF!="D",RANK(W66,$W$3:$W$103,""=0),""))</f>
        <v>#REF!</v>
      </c>
      <c r="Y66" s="63" t="e">
        <f>IF(#REF!="e",#REF!,"")</f>
        <v>#REF!</v>
      </c>
      <c r="Z66" s="62" t="e">
        <f>IF(K66="","",IF(#REF!="E",RANK(Y66,$Y$3:$Y$103,""=0),""))</f>
        <v>#REF!</v>
      </c>
      <c r="AA66" s="63" t="e">
        <f>IF(#REF!="f",#REF!,"")</f>
        <v>#REF!</v>
      </c>
      <c r="AB66" s="62" t="e">
        <f>IF(K66="","",IF(#REF!="F",RANK(AA66,$AA$3:$AA$103,""=0),""))</f>
        <v>#REF!</v>
      </c>
      <c r="AC66" s="63" t="e">
        <f>IF(#REF!="g",#REF!,"")</f>
        <v>#REF!</v>
      </c>
      <c r="AD66" s="62" t="e">
        <f>IF(K66="","",IF(#REF!="G",RANK(AC66,$AC$3:$AC$103,""=0),""))</f>
        <v>#REF!</v>
      </c>
      <c r="AE66" s="63" t="e">
        <f>IF(#REF!="h",#REF!,"")</f>
        <v>#REF!</v>
      </c>
      <c r="AF66" s="62" t="e">
        <f>IF(K66="","",IF(#REF!="H",RANK(AE66,$AE$3:$AE$103,""=0),""))</f>
        <v>#REF!</v>
      </c>
      <c r="AG66" s="63" t="e">
        <f>IF(#REF!="A",#REF!,"")</f>
        <v>#REF!</v>
      </c>
      <c r="AH66" s="62" t="e">
        <f>IF(K66="","",IF(#REF!="A",RANK(AG66,$AG66:$AG$103,""=0),""))</f>
        <v>#REF!</v>
      </c>
    </row>
    <row r="67" spans="1:34" ht="24.95" customHeight="1">
      <c r="A67" s="54">
        <v>0.62013888888888891</v>
      </c>
      <c r="B67" s="68" t="e">
        <f>IF(#REF!&gt;0,RANK(#REF!,#REF!,""=0),"")</f>
        <v>#REF!</v>
      </c>
      <c r="C67" s="55" t="str">
        <f>INSCRIPTIONS!E26</f>
        <v xml:space="preserve">PORTAL </v>
      </c>
      <c r="D67" s="55" t="str">
        <f>INSCRIPTIONS!F26</f>
        <v>Daniel</v>
      </c>
      <c r="E67" s="55" t="str">
        <f>INSCRIPTIONS!G26</f>
        <v>VC FRANCHEVILLE</v>
      </c>
      <c r="F67" s="55" t="str">
        <f>INSCRIPTIONS!H26</f>
        <v>FSGT</v>
      </c>
      <c r="G67" s="55" t="str">
        <f>INSCRIPTIONS!I26</f>
        <v>69</v>
      </c>
      <c r="H67" s="55">
        <f>INSCRIPTIONS!J26</f>
        <v>1947</v>
      </c>
      <c r="I67" s="55" t="str">
        <f>INSCRIPTIONS!K26</f>
        <v>M</v>
      </c>
      <c r="J67" s="14">
        <f t="shared" si="0"/>
        <v>74</v>
      </c>
      <c r="K67" s="65">
        <v>4.9085648148148149E-2</v>
      </c>
      <c r="L67" s="66">
        <f>IF(K67&gt;0,(K67+$A$1)-(A67+$K$1),"")</f>
        <v>3.3113425925926032E-2</v>
      </c>
      <c r="M67" s="68" t="e">
        <f>IF(K67&gt;0,RANK(#REF!,#REF!,""=0),"")</f>
        <v>#REF!</v>
      </c>
      <c r="N67" s="69" t="str">
        <f>IF(J67&lt;17,#REF!,"")</f>
        <v/>
      </c>
      <c r="O67" s="68" t="str">
        <f>IF(K67="","",IF($J67&lt;17,RANK(N67,$N$3:$N$122,""=0),""))</f>
        <v/>
      </c>
      <c r="Q67" s="61" t="e">
        <f>IF(#REF!="j",#REF!,"")</f>
        <v>#REF!</v>
      </c>
      <c r="R67" s="62" t="e">
        <f>IF(K67="","",IF(#REF!="J",RANK(Q67,$Q$3:$Q$103,""=0),""))</f>
        <v>#REF!</v>
      </c>
      <c r="S67" t="e">
        <f>IF(#REF!="b",#REF!,"")</f>
        <v>#REF!</v>
      </c>
      <c r="T67" s="62" t="e">
        <f>IF(K67="","",IF(#REF!="B",RANK(S67,$S$3:$S$122,""=0),""))</f>
        <v>#REF!</v>
      </c>
      <c r="U67" s="63" t="e">
        <f>IF(#REF!="c",#REF!,"")</f>
        <v>#REF!</v>
      </c>
      <c r="V67" s="62" t="e">
        <f>IF(K67="","",IF(#REF!="C",RANK(U67,$U$3:$U$122,""=0),""))</f>
        <v>#REF!</v>
      </c>
      <c r="W67" t="e">
        <f>IF(#REF!="d",#REF!,"")</f>
        <v>#REF!</v>
      </c>
      <c r="X67" s="62" t="e">
        <f>IF(#REF!="","",IF(#REF!="D",RANK(W67,$W$3:$W$103,""=0),""))</f>
        <v>#REF!</v>
      </c>
      <c r="Y67" s="63" t="e">
        <f>IF(#REF!="e",#REF!,"")</f>
        <v>#REF!</v>
      </c>
      <c r="Z67" s="62" t="e">
        <f>IF(K67="","",IF(#REF!="E",RANK(Y67,$Y$3:$Y$103,""=0),""))</f>
        <v>#REF!</v>
      </c>
      <c r="AA67" s="63" t="e">
        <f>IF(#REF!="f",#REF!,"")</f>
        <v>#REF!</v>
      </c>
      <c r="AB67" s="62" t="e">
        <f>IF(K67="","",IF(#REF!="F",RANK(AA67,$AA$3:$AA$103,""=0),""))</f>
        <v>#REF!</v>
      </c>
      <c r="AC67" s="63" t="e">
        <f>IF(#REF!="g",#REF!,"")</f>
        <v>#REF!</v>
      </c>
      <c r="AD67" s="62" t="e">
        <f>IF(K67="","",IF(#REF!="G",RANK(AC67,$AC$3:$AC$103,""=0),""))</f>
        <v>#REF!</v>
      </c>
      <c r="AE67" s="63" t="e">
        <f>IF(#REF!="h",#REF!,"")</f>
        <v>#REF!</v>
      </c>
      <c r="AF67" s="62" t="e">
        <f>IF(K67="","",IF(#REF!="H",RANK(AE67,$AE$3:$AE$103,""=0),""))</f>
        <v>#REF!</v>
      </c>
      <c r="AG67" s="63" t="e">
        <f>IF(#REF!="A",#REF!,"")</f>
        <v>#REF!</v>
      </c>
      <c r="AH67" s="62" t="e">
        <f>IF(K67="","",IF(#REF!="A",RANK(AG67,$AG67:$AG$103,""=0),""))</f>
        <v>#REF!</v>
      </c>
    </row>
    <row r="68" spans="1:34" ht="24.95" customHeight="1">
      <c r="A68" s="54">
        <v>0.64861111111111114</v>
      </c>
      <c r="B68" s="68" t="e">
        <f>IF(#REF!&gt;0,RANK(#REF!,#REF!,""=0),"")</f>
        <v>#REF!</v>
      </c>
      <c r="C68" s="55" t="str">
        <f>INSCRIPTIONS!E70</f>
        <v>LAVET</v>
      </c>
      <c r="D68" s="55" t="str">
        <f>INSCRIPTIONS!F70</f>
        <v>Sylvie</v>
      </c>
      <c r="E68" s="55" t="str">
        <f>INSCRIPTIONS!G70</f>
        <v>NL</v>
      </c>
      <c r="F68" s="55">
        <f>INSCRIPTIONS!H70</f>
        <v>0</v>
      </c>
      <c r="G68" s="55">
        <f>INSCRIPTIONS!I70</f>
        <v>0</v>
      </c>
      <c r="H68" s="55">
        <f>INSCRIPTIONS!J70</f>
        <v>1961</v>
      </c>
      <c r="I68" s="55" t="s">
        <v>35</v>
      </c>
      <c r="J68" s="14">
        <f t="shared" si="0"/>
        <v>60</v>
      </c>
      <c r="K68" s="65">
        <v>8.0740740740740738E-2</v>
      </c>
      <c r="L68" s="66">
        <f>IF(K68&gt;0,(K68+$A$1)-(A68+$K$1),"")</f>
        <v>3.6296296296296382E-2</v>
      </c>
      <c r="M68" s="68" t="e">
        <f>IF(K68&gt;0,RANK(#REF!,#REF!,""=0),"")</f>
        <v>#REF!</v>
      </c>
      <c r="N68" s="69" t="str">
        <f>IF(J68&lt;17,#REF!,"")</f>
        <v/>
      </c>
      <c r="O68" s="68" t="str">
        <f>IF(K68="","",IF($J68&lt;17,RANK(N68,$N$3:$N$122,""=0),""))</f>
        <v/>
      </c>
      <c r="Q68" s="61" t="e">
        <f>IF(#REF!="j",#REF!,"")</f>
        <v>#REF!</v>
      </c>
      <c r="R68" s="62" t="e">
        <f>IF(K68="","",IF(#REF!="J",RANK(Q68,$Q$3:$Q$103,""=0),""))</f>
        <v>#REF!</v>
      </c>
      <c r="S68" t="e">
        <f>IF(#REF!="b",#REF!,"")</f>
        <v>#REF!</v>
      </c>
      <c r="T68" s="62" t="e">
        <f>IF(K68="","",IF(#REF!="B",RANK(S68,$S$3:$S$122,""=0),""))</f>
        <v>#REF!</v>
      </c>
      <c r="U68" s="63" t="e">
        <f>IF(#REF!="c",#REF!,"")</f>
        <v>#REF!</v>
      </c>
      <c r="V68" s="62" t="e">
        <f>IF(K68="","",IF(#REF!="C",RANK(U68,$U$3:$U$122,""=0),""))</f>
        <v>#REF!</v>
      </c>
      <c r="W68" t="e">
        <f>IF(#REF!="d",#REF!,"")</f>
        <v>#REF!</v>
      </c>
      <c r="X68" s="62" t="e">
        <f>IF(#REF!="","",IF(#REF!="D",RANK(W68,$W$3:$W$103,""=0),""))</f>
        <v>#REF!</v>
      </c>
      <c r="Y68" s="63" t="e">
        <f>IF(#REF!="e",#REF!,"")</f>
        <v>#REF!</v>
      </c>
      <c r="Z68" s="62" t="e">
        <f>IF(K68="","",IF(#REF!="E",RANK(Y68,$Y$3:$Y$103,""=0),""))</f>
        <v>#REF!</v>
      </c>
      <c r="AA68" s="63" t="e">
        <f>IF(#REF!="f",#REF!,"")</f>
        <v>#REF!</v>
      </c>
      <c r="AB68" s="62" t="e">
        <f>IF(K68="","",IF(#REF!="F",RANK(AA68,$AA$3:$AA$103,""=0),""))</f>
        <v>#REF!</v>
      </c>
      <c r="AC68" s="63" t="e">
        <f>IF(#REF!="g",#REF!,"")</f>
        <v>#REF!</v>
      </c>
      <c r="AD68" s="62" t="e">
        <f>IF(K68="","",IF(#REF!="G",RANK(AC68,$AC$3:$AC$103,""=0),""))</f>
        <v>#REF!</v>
      </c>
      <c r="AE68" s="63" t="e">
        <f>IF(#REF!="h",#REF!,"")</f>
        <v>#REF!</v>
      </c>
      <c r="AF68" s="62" t="e">
        <f>IF(K68="","",IF(#REF!="H",RANK(AE68,$AE$3:$AE$103,""=0),""))</f>
        <v>#REF!</v>
      </c>
      <c r="AG68" s="63" t="e">
        <f>IF(#REF!="A",#REF!,"")</f>
        <v>#REF!</v>
      </c>
      <c r="AH68" s="62">
        <v>2</v>
      </c>
    </row>
    <row r="69" spans="1:34" ht="24.95" customHeight="1">
      <c r="A69" s="54">
        <v>0.62708333333333333</v>
      </c>
      <c r="B69" s="68" t="e">
        <f>IF(#REF!&gt;0,RANK(#REF!,#REF!,""=0),"")</f>
        <v>#REF!</v>
      </c>
      <c r="C69" s="55" t="str">
        <f>INSCRIPTIONS!E36</f>
        <v>SERAFINI</v>
      </c>
      <c r="D69" s="55" t="str">
        <f>INSCRIPTIONS!F36</f>
        <v>Nolan</v>
      </c>
      <c r="E69" s="55" t="str">
        <f>INSCRIPTIONS!G36</f>
        <v>CC SAINT-MARTINOIS</v>
      </c>
      <c r="F69" s="55" t="str">
        <f>INSCRIPTIONS!H36</f>
        <v>FFC</v>
      </c>
      <c r="G69" s="55" t="str">
        <f>INSCRIPTIONS!I36</f>
        <v>69</v>
      </c>
      <c r="H69" s="55">
        <f>INSCRIPTIONS!J36</f>
        <v>2008</v>
      </c>
      <c r="I69" s="55" t="str">
        <f>INSCRIPTIONS!K36</f>
        <v>M</v>
      </c>
      <c r="J69" s="14">
        <f t="shared" si="0"/>
        <v>13</v>
      </c>
      <c r="K69" s="65">
        <v>6.1018518518518521E-2</v>
      </c>
      <c r="L69" s="66">
        <f>IF(K69&gt;0,(K69+$A$1)-(A69+$K$1),"")</f>
        <v>3.8101851851851887E-2</v>
      </c>
      <c r="M69" s="68" t="e">
        <f>IF(K69&gt;0,RANK(#REF!,#REF!,""=0),"")</f>
        <v>#REF!</v>
      </c>
      <c r="N69" s="69" t="e">
        <f>IF(J69&lt;17,#REF!,"")</f>
        <v>#REF!</v>
      </c>
      <c r="O69" s="68" t="e">
        <f>IF(K69="","",IF($J69&lt;17,RANK(N69,$N$3:$N$122,""=0),""))</f>
        <v>#REF!</v>
      </c>
      <c r="Q69" s="61" t="e">
        <f>IF(#REF!="j",#REF!,"")</f>
        <v>#REF!</v>
      </c>
      <c r="R69" s="62" t="e">
        <f>IF(K69="","",IF(#REF!="J",RANK(Q69,$Q$3:$Q$103,""=0),""))</f>
        <v>#REF!</v>
      </c>
      <c r="S69" t="e">
        <f>IF(#REF!="b",#REF!,"")</f>
        <v>#REF!</v>
      </c>
      <c r="T69" s="62" t="e">
        <f>IF(K69="","",IF(#REF!="B",RANK(S69,$S$3:$S$122,""=0),""))</f>
        <v>#REF!</v>
      </c>
      <c r="U69" s="63" t="e">
        <f>IF(#REF!="c",#REF!,"")</f>
        <v>#REF!</v>
      </c>
      <c r="V69" s="62" t="e">
        <f>IF(K69="","",IF(#REF!="C",RANK(U69,$U$3:$U$122,""=0),""))</f>
        <v>#REF!</v>
      </c>
      <c r="W69" t="e">
        <f>IF(#REF!="d",#REF!,"")</f>
        <v>#REF!</v>
      </c>
      <c r="X69" s="62" t="e">
        <f>IF(#REF!="","",IF(#REF!="D",RANK(W69,$W$3:$W$103,""=0),""))</f>
        <v>#REF!</v>
      </c>
      <c r="Y69" s="63" t="e">
        <f>IF(#REF!="e",#REF!,"")</f>
        <v>#REF!</v>
      </c>
      <c r="Z69" s="62" t="e">
        <f>IF(K69="","",IF(#REF!="E",RANK(Y69,$Y$3:$Y$103,""=0),""))</f>
        <v>#REF!</v>
      </c>
      <c r="AA69" s="63" t="e">
        <f>IF(#REF!="f",#REF!,"")</f>
        <v>#REF!</v>
      </c>
      <c r="AB69" s="62" t="e">
        <f>IF(K69="","",IF(#REF!="F",RANK(AA69,$AA$3:$AA$103,""=0),""))</f>
        <v>#REF!</v>
      </c>
      <c r="AC69" s="63" t="e">
        <f>IF(#REF!="g",#REF!,"")</f>
        <v>#REF!</v>
      </c>
      <c r="AD69" s="62" t="e">
        <f>IF(K69="","",IF(#REF!="G",RANK(AC69,$AC$3:$AC$103,""=0),""))</f>
        <v>#REF!</v>
      </c>
      <c r="AE69" s="63" t="e">
        <f>IF(#REF!="h",#REF!,"")</f>
        <v>#REF!</v>
      </c>
      <c r="AF69" s="62" t="e">
        <f>IF(K69="","",IF(#REF!="H",RANK(AE69,$AE$3:$AE$103,""=0),""))</f>
        <v>#REF!</v>
      </c>
      <c r="AG69" s="63" t="e">
        <f>IF(#REF!="A",#REF!,"")</f>
        <v>#REF!</v>
      </c>
      <c r="AH69" s="62" t="e">
        <f>IF(K69="","",IF(#REF!="A",RANK(AG69,$AG69:$AG$103,""=0),""))</f>
        <v>#REF!</v>
      </c>
    </row>
    <row r="70" spans="1:34" ht="24.95" customHeight="1">
      <c r="A70" s="54">
        <v>0.61111111111111105</v>
      </c>
      <c r="B70" s="68" t="e">
        <f>IF(#REF!&gt;0,RANK(#REF!,#REF!,""=0),"")</f>
        <v>#REF!</v>
      </c>
      <c r="C70" s="55" t="str">
        <f>INSCRIPTIONS!E12</f>
        <v>GRANGER</v>
      </c>
      <c r="D70" s="55" t="str">
        <f>INSCRIPTIONS!F12</f>
        <v>André</v>
      </c>
      <c r="E70" s="55" t="str">
        <f>INSCRIPTIONS!G12</f>
        <v>COBE</v>
      </c>
      <c r="F70" s="55" t="str">
        <f>INSCRIPTIONS!H12</f>
        <v>FSGT</v>
      </c>
      <c r="G70" s="55" t="str">
        <f>INSCRIPTIONS!I12</f>
        <v>69</v>
      </c>
      <c r="H70" s="55">
        <f>INSCRIPTIONS!J12</f>
        <v>1949</v>
      </c>
      <c r="I70" s="55" t="str">
        <f>INSCRIPTIONS!K12</f>
        <v>M</v>
      </c>
      <c r="J70" s="14">
        <f t="shared" si="0"/>
        <v>72</v>
      </c>
      <c r="K70" s="65">
        <v>4.7141203703703706E-2</v>
      </c>
      <c r="L70" s="66">
        <f>IF(K70&gt;0,(K70+$A$1)-(A70+$K$1),"")</f>
        <v>4.0196759259259363E-2</v>
      </c>
      <c r="M70" s="68" t="e">
        <f>IF(K70&gt;0,RANK(#REF!,#REF!,""=0),"")</f>
        <v>#REF!</v>
      </c>
      <c r="N70" s="69" t="str">
        <f>IF(J70&lt;17,#REF!,"")</f>
        <v/>
      </c>
      <c r="O70" s="68" t="str">
        <f>IF(K70="","",IF($J70&lt;17,RANK(N70,$N$3:$N$122,""=0),""))</f>
        <v/>
      </c>
      <c r="Q70" s="61" t="e">
        <f>IF(#REF!="j",#REF!,"")</f>
        <v>#REF!</v>
      </c>
      <c r="R70" s="62" t="e">
        <f>IF(K70="","",IF(#REF!="J",RANK(Q70,$Q$3:$Q$103,""=0),""))</f>
        <v>#REF!</v>
      </c>
      <c r="S70" t="e">
        <f>IF(#REF!="b",#REF!,"")</f>
        <v>#REF!</v>
      </c>
      <c r="T70" s="62" t="e">
        <f>IF(K70="","",IF(#REF!="B",RANK(S70,$S$3:$S$122,""=0),""))</f>
        <v>#REF!</v>
      </c>
      <c r="U70" s="63" t="e">
        <f>IF(#REF!="c",#REF!,"")</f>
        <v>#REF!</v>
      </c>
      <c r="V70" s="62" t="e">
        <f>IF(K70="","",IF(#REF!="C",RANK(U70,$U$3:$U$122,""=0),""))</f>
        <v>#REF!</v>
      </c>
      <c r="W70" t="e">
        <f>IF(#REF!="d",#REF!,"")</f>
        <v>#REF!</v>
      </c>
      <c r="X70" s="62" t="e">
        <f>IF(#REF!="","",IF(#REF!="D",RANK(W70,$W$3:$W$103,""=0),""))</f>
        <v>#REF!</v>
      </c>
      <c r="Y70" s="63" t="e">
        <f>IF(#REF!="e",#REF!,"")</f>
        <v>#REF!</v>
      </c>
      <c r="Z70" s="62" t="e">
        <f>IF(K70="","",IF(#REF!="E",RANK(Y70,$Y$3:$Y$103,""=0),""))</f>
        <v>#REF!</v>
      </c>
      <c r="AA70" s="63" t="e">
        <f>IF(#REF!="f",#REF!,"")</f>
        <v>#REF!</v>
      </c>
      <c r="AB70" s="62" t="e">
        <f>IF(K70="","",IF(#REF!="F",RANK(AA70,$AA$3:$AA$103,""=0),""))</f>
        <v>#REF!</v>
      </c>
      <c r="AC70" s="63" t="e">
        <f>IF(#REF!="g",#REF!,"")</f>
        <v>#REF!</v>
      </c>
      <c r="AD70" s="62" t="e">
        <f>IF(K70="","",IF(#REF!="G",RANK(AC70,$AC$3:$AC$103,""=0),""))</f>
        <v>#REF!</v>
      </c>
      <c r="AE70" s="63" t="e">
        <f>IF(#REF!="h",#REF!,"")</f>
        <v>#REF!</v>
      </c>
      <c r="AF70" s="62" t="e">
        <f>IF(K70="","",IF(#REF!="H",RANK(AE70,$AE$3:$AE$103,""=0),""))</f>
        <v>#REF!</v>
      </c>
      <c r="AG70" s="63" t="e">
        <f>IF(#REF!="A",#REF!,"")</f>
        <v>#REF!</v>
      </c>
      <c r="AH70" s="62" t="e">
        <f>IF(K70="","",IF(#REF!="A",RANK(AG70,$AG70:$AG$103,""=0),""))</f>
        <v>#REF!</v>
      </c>
    </row>
    <row r="71" spans="1:34" ht="24.95" customHeight="1">
      <c r="A71" s="54">
        <v>0.62430555555555556</v>
      </c>
      <c r="B71" s="68" t="e">
        <f>IF(#REF!&gt;0,RANK(#REF!,#REF!,""=0),"")</f>
        <v>#REF!</v>
      </c>
      <c r="C71" s="55" t="str">
        <f>INSCRIPTIONS!E32</f>
        <v>LACHISE</v>
      </c>
      <c r="D71" s="55" t="str">
        <f>INSCRIPTIONS!F32</f>
        <v>Enzo</v>
      </c>
      <c r="E71" s="55" t="str">
        <f>INSCRIPTIONS!G32</f>
        <v>VC CORBAS</v>
      </c>
      <c r="F71" s="55" t="str">
        <f>INSCRIPTIONS!H32</f>
        <v>FSGT</v>
      </c>
      <c r="G71" s="55" t="str">
        <f>INSCRIPTIONS!I32</f>
        <v>69</v>
      </c>
      <c r="H71" s="55">
        <f>INSCRIPTIONS!J32</f>
        <v>2005</v>
      </c>
      <c r="I71" s="55" t="str">
        <f>INSCRIPTIONS!K32</f>
        <v>M</v>
      </c>
      <c r="J71" s="14">
        <f t="shared" si="0"/>
        <v>16</v>
      </c>
      <c r="K71" s="65">
        <v>6.5300925925925915E-2</v>
      </c>
      <c r="L71" s="66">
        <f>IF(K71&gt;0,(K71+$A$1)-(A71+$K$1),"")</f>
        <v>4.5162037037037139E-2</v>
      </c>
      <c r="M71" s="68" t="e">
        <f>IF(K71&gt;0,RANK(#REF!,#REF!,""=0),"")</f>
        <v>#REF!</v>
      </c>
      <c r="N71" s="69" t="e">
        <f>IF(J71&lt;17,#REF!,"")</f>
        <v>#REF!</v>
      </c>
      <c r="O71" s="68" t="e">
        <f>IF(K71="","",IF($J71&lt;17,RANK(N71,$N$3:$N$122,""=0),""))</f>
        <v>#REF!</v>
      </c>
      <c r="Q71" s="61" t="e">
        <f>IF(#REF!="j",#REF!,"")</f>
        <v>#REF!</v>
      </c>
      <c r="R71" s="62" t="e">
        <f>IF(K71="","",IF(#REF!="J",RANK(Q71,$Q$3:$Q$103,""=0),""))</f>
        <v>#REF!</v>
      </c>
      <c r="S71" t="e">
        <f>IF(#REF!="b",#REF!,"")</f>
        <v>#REF!</v>
      </c>
      <c r="T71" s="62" t="e">
        <f>IF(K71="","",IF(#REF!="B",RANK(S71,$S$3:$S$122,""=0),""))</f>
        <v>#REF!</v>
      </c>
      <c r="U71" s="63" t="e">
        <f>IF(#REF!="c",#REF!,"")</f>
        <v>#REF!</v>
      </c>
      <c r="V71" s="62" t="e">
        <f>IF(K71="","",IF(#REF!="C",RANK(U71,$U$3:$U$122,""=0),""))</f>
        <v>#REF!</v>
      </c>
      <c r="W71" t="e">
        <f>IF(#REF!="d",#REF!,"")</f>
        <v>#REF!</v>
      </c>
      <c r="X71" s="62" t="e">
        <f>IF(#REF!="","",IF(#REF!="D",RANK(W71,$W$3:$W$103,""=0),""))</f>
        <v>#REF!</v>
      </c>
      <c r="Y71" s="63" t="e">
        <f>IF(#REF!="e",#REF!,"")</f>
        <v>#REF!</v>
      </c>
      <c r="Z71" s="62" t="e">
        <f>IF(K71="","",IF(#REF!="E",RANK(Y71,$Y$3:$Y$103,""=0),""))</f>
        <v>#REF!</v>
      </c>
      <c r="AA71" s="63" t="e">
        <f>IF(#REF!="f",#REF!,"")</f>
        <v>#REF!</v>
      </c>
      <c r="AB71" s="62" t="e">
        <f>IF(K71="","",IF(#REF!="F",RANK(AA71,$AA$3:$AA$103,""=0),""))</f>
        <v>#REF!</v>
      </c>
      <c r="AC71" s="63" t="e">
        <f>IF(#REF!="g",#REF!,"")</f>
        <v>#REF!</v>
      </c>
      <c r="AD71" s="62" t="e">
        <f>IF(K71="","",IF(#REF!="G",RANK(AC71,$AC$3:$AC$103,""=0),""))</f>
        <v>#REF!</v>
      </c>
      <c r="AE71" s="63" t="e">
        <f>IF(#REF!="h",#REF!,"")</f>
        <v>#REF!</v>
      </c>
      <c r="AF71" s="62" t="e">
        <f>IF(K71="","",IF(#REF!="H",RANK(AE71,$AE$3:$AE$103,""=0),""))</f>
        <v>#REF!</v>
      </c>
      <c r="AG71" s="63" t="e">
        <f>IF(#REF!="A",#REF!,"")</f>
        <v>#REF!</v>
      </c>
      <c r="AH71" s="62" t="e">
        <f>IF(K71="","",IF(#REF!="A",RANK(AG71,$AG71:$AG$103,""=0),""))</f>
        <v>#REF!</v>
      </c>
    </row>
    <row r="72" spans="1:34" ht="24.95" customHeight="1">
      <c r="A72" s="54">
        <v>0.63888888888888895</v>
      </c>
      <c r="B72" s="68" t="e">
        <f>IF(#REF!&gt;0,RANK(#REF!,#REF!,""=0),"")</f>
        <v>#REF!</v>
      </c>
      <c r="C72" s="55" t="str">
        <f>INSCRIPTIONS!E55</f>
        <v>FAYOLLE</v>
      </c>
      <c r="D72" s="55" t="str">
        <f>INSCRIPTIONS!F55</f>
        <v>Gabin</v>
      </c>
      <c r="E72" s="55" t="str">
        <f>INSCRIPTIONS!G55</f>
        <v>CC SAINT-MARTINOIS</v>
      </c>
      <c r="F72" s="55" t="str">
        <f>INSCRIPTIONS!H55</f>
        <v>FFC</v>
      </c>
      <c r="G72" s="55" t="str">
        <f>INSCRIPTIONS!I55</f>
        <v>69</v>
      </c>
      <c r="H72" s="55">
        <f>INSCRIPTIONS!J55</f>
        <v>2011</v>
      </c>
      <c r="I72" s="55" t="str">
        <f>INSCRIPTIONS!K55</f>
        <v>M</v>
      </c>
      <c r="J72" s="14">
        <f t="shared" si="0"/>
        <v>10</v>
      </c>
      <c r="K72" s="65">
        <v>8.2048611111111114E-2</v>
      </c>
      <c r="L72" s="66">
        <f>IF(K72&gt;0,(K72+$A$1)-(A72+$K$1),"")</f>
        <v>4.7326388888888848E-2</v>
      </c>
      <c r="M72" s="68" t="e">
        <f>IF(K72&gt;0,RANK(#REF!,#REF!,""=0),"")</f>
        <v>#REF!</v>
      </c>
      <c r="N72" s="69" t="e">
        <f>IF(J72&lt;17,#REF!,"")</f>
        <v>#REF!</v>
      </c>
      <c r="O72" s="68" t="e">
        <f>IF(K72="","",IF($J72&lt;17,RANK(N72,$N$3:$N$122,""=0),""))</f>
        <v>#REF!</v>
      </c>
      <c r="Q72" s="61" t="e">
        <f>IF(#REF!="j",#REF!,"")</f>
        <v>#REF!</v>
      </c>
      <c r="R72" s="62" t="e">
        <f>IF(K72="","",IF(#REF!="J",RANK(Q72,$Q$3:$Q$103,""=0),""))</f>
        <v>#REF!</v>
      </c>
      <c r="S72" t="e">
        <f>IF(#REF!="b",#REF!,"")</f>
        <v>#REF!</v>
      </c>
      <c r="T72" s="62" t="e">
        <f>IF(K72="","",IF(#REF!="B",RANK(S72,$S$3:$S$122,""=0),""))</f>
        <v>#REF!</v>
      </c>
      <c r="U72" s="63" t="e">
        <f>IF(#REF!="c",#REF!,"")</f>
        <v>#REF!</v>
      </c>
      <c r="V72" s="62" t="e">
        <f>IF(K72="","",IF(#REF!="C",RANK(U72,$U$3:$U$122,""=0),""))</f>
        <v>#REF!</v>
      </c>
      <c r="W72" t="e">
        <f>IF(#REF!="d",#REF!,"")</f>
        <v>#REF!</v>
      </c>
      <c r="X72" s="62" t="e">
        <f>IF(#REF!="","",IF(#REF!="D",RANK(W72,$W$3:$W$103,""=0),""))</f>
        <v>#REF!</v>
      </c>
      <c r="Y72" s="63" t="e">
        <f>IF(#REF!="e",#REF!,"")</f>
        <v>#REF!</v>
      </c>
      <c r="Z72" s="62" t="e">
        <f>IF(K72="","",IF(#REF!="E",RANK(Y72,$Y$3:$Y$103,""=0),""))</f>
        <v>#REF!</v>
      </c>
      <c r="AA72" s="63" t="e">
        <f>IF(#REF!="f",#REF!,"")</f>
        <v>#REF!</v>
      </c>
      <c r="AB72" s="62" t="e">
        <f>IF(K72="","",IF(#REF!="F",RANK(AA72,$AA$3:$AA$103,""=0),""))</f>
        <v>#REF!</v>
      </c>
      <c r="AC72" s="63" t="e">
        <f>IF(#REF!="g",#REF!,"")</f>
        <v>#REF!</v>
      </c>
      <c r="AD72" s="62" t="e">
        <f>IF(K72="","",IF(#REF!="G",RANK(AC72,$AC$3:$AC$103,""=0),""))</f>
        <v>#REF!</v>
      </c>
      <c r="AE72" s="63" t="e">
        <f>IF(#REF!="h",#REF!,"")</f>
        <v>#REF!</v>
      </c>
      <c r="AF72" s="62" t="e">
        <f>IF(K72="","",IF(#REF!="H",RANK(AE72,$AE$3:$AE$103,""=0),""))</f>
        <v>#REF!</v>
      </c>
      <c r="AG72" s="63" t="e">
        <f>IF(#REF!="A",#REF!,"")</f>
        <v>#REF!</v>
      </c>
      <c r="AH72" s="62" t="e">
        <f>IF(K72="","",IF(#REF!="A",RANK(AG72,$AG72:$AG$103,""=0),""))</f>
        <v>#REF!</v>
      </c>
    </row>
    <row r="73" spans="1:34" ht="24.95" customHeight="1">
      <c r="A73" s="54">
        <v>0.60625000000000007</v>
      </c>
      <c r="B73" s="68" t="e">
        <f>IF(#REF!&gt;0,RANK(#REF!,#REF!,""=0),"")</f>
        <v>#REF!</v>
      </c>
      <c r="C73" s="55" t="str">
        <f>INSCRIPTIONS!E5</f>
        <v>DEMAGNY</v>
      </c>
      <c r="D73" s="55" t="str">
        <f>INSCRIPTIONS!F5</f>
        <v>Nicolas</v>
      </c>
      <c r="E73" s="55" t="str">
        <f>INSCRIPTIONS!G5</f>
        <v>Roue Sportive MEXIMIEUX</v>
      </c>
      <c r="F73" s="55" t="str">
        <f>INSCRIPTIONS!H5</f>
        <v>FSGT</v>
      </c>
      <c r="G73" s="55" t="str">
        <f>INSCRIPTIONS!I5</f>
        <v>01</v>
      </c>
      <c r="H73" s="55">
        <f>INSCRIPTIONS!J5</f>
        <v>1986</v>
      </c>
      <c r="I73" s="55" t="str">
        <f>INSCRIPTIONS!K5</f>
        <v>M</v>
      </c>
      <c r="J73" s="14">
        <f t="shared" si="0"/>
        <v>35</v>
      </c>
      <c r="K73" s="65">
        <v>0</v>
      </c>
      <c r="L73" s="66" t="str">
        <f>IF(K73&gt;0,(K73+$A$1)-(A73+$K$1),"")</f>
        <v/>
      </c>
      <c r="M73" s="68" t="str">
        <f>IF(K73&gt;0,RANK(#REF!,#REF!,""=0),"")</f>
        <v/>
      </c>
      <c r="N73" s="69" t="str">
        <f>IF(J73&lt;17,#REF!,"")</f>
        <v/>
      </c>
      <c r="O73" s="68" t="str">
        <f>IF(K73="","",IF($J73&lt;17,RANK(N73,$N$3:$N$122,""=0),""))</f>
        <v/>
      </c>
      <c r="Q73" s="61" t="e">
        <f>IF(#REF!="j",#REF!,"")</f>
        <v>#REF!</v>
      </c>
      <c r="R73" s="62" t="e">
        <f>IF(K73="","",IF(#REF!="J",RANK(Q73,$Q$3:$Q$103,""=0),""))</f>
        <v>#REF!</v>
      </c>
      <c r="S73" t="e">
        <f>IF(#REF!="b",#REF!,"")</f>
        <v>#REF!</v>
      </c>
      <c r="T73" s="62" t="e">
        <f>IF(K73="","",IF(#REF!="B",RANK(S73,$S$3:$S$122,""=0),""))</f>
        <v>#REF!</v>
      </c>
      <c r="U73" s="63" t="e">
        <f>IF(#REF!="c",#REF!,"")</f>
        <v>#REF!</v>
      </c>
      <c r="V73" s="62" t="e">
        <f>IF(K73="","",IF(#REF!="C",RANK(U73,$U$3:$U$122,""=0),""))</f>
        <v>#REF!</v>
      </c>
      <c r="W73" t="e">
        <f>IF(#REF!="d",#REF!,"")</f>
        <v>#REF!</v>
      </c>
      <c r="X73" s="62" t="e">
        <f>IF(#REF!="","",IF(#REF!="D",RANK(W73,$W$3:$W$103,""=0),""))</f>
        <v>#REF!</v>
      </c>
      <c r="Y73" s="63" t="e">
        <f>IF(#REF!="e",#REF!,"")</f>
        <v>#REF!</v>
      </c>
      <c r="Z73" s="62" t="e">
        <f>IF(K73="","",IF(#REF!="E",RANK(Y73,$Y$3:$Y$103,""=0),""))</f>
        <v>#REF!</v>
      </c>
      <c r="AA73" s="63" t="e">
        <f>IF(#REF!="f",#REF!,"")</f>
        <v>#REF!</v>
      </c>
      <c r="AB73" s="62" t="e">
        <f>IF(K73="","",IF(#REF!="F",RANK(AA73,$AA$3:$AA$103,""=0),""))</f>
        <v>#REF!</v>
      </c>
      <c r="AC73" s="63" t="e">
        <f>IF(#REF!="g",#REF!,"")</f>
        <v>#REF!</v>
      </c>
      <c r="AD73" s="62" t="e">
        <f>IF(K73="","",IF(#REF!="G",RANK(AC73,$AC$3:$AC$103,""=0),""))</f>
        <v>#REF!</v>
      </c>
      <c r="AE73" s="63" t="e">
        <f>IF(#REF!="h",#REF!,"")</f>
        <v>#REF!</v>
      </c>
      <c r="AF73" s="62" t="e">
        <f>IF(K73="","",IF(#REF!="H",RANK(AE73,$AE$3:$AE$103,""=0),""))</f>
        <v>#REF!</v>
      </c>
      <c r="AG73" s="63" t="e">
        <f>IF(#REF!="A",#REF!,"")</f>
        <v>#REF!</v>
      </c>
      <c r="AH73" s="62" t="e">
        <f>IF(K73="","",IF(#REF!="A",RANK(AG73,$AG73:$AG$103,""=0),""))</f>
        <v>#REF!</v>
      </c>
    </row>
    <row r="74" spans="1:34" ht="24.95" customHeight="1">
      <c r="A74" s="54">
        <v>0.60902777777777783</v>
      </c>
      <c r="B74" s="73"/>
      <c r="C74" s="55" t="str">
        <f>INSCRIPTIONS!E9</f>
        <v>BUISSON</v>
      </c>
      <c r="D74" s="55" t="str">
        <f>INSCRIPTIONS!F9</f>
        <v>Hugo</v>
      </c>
      <c r="E74" s="55" t="str">
        <f>INSCRIPTIONS!G9</f>
        <v>Ecole des Grimpeurs</v>
      </c>
      <c r="F74" s="55" t="str">
        <f>INSCRIPTIONS!H9</f>
        <v>FFC</v>
      </c>
      <c r="G74" s="55" t="str">
        <f>INSCRIPTIONS!I9</f>
        <v>38</v>
      </c>
      <c r="H74" s="55">
        <f>INSCRIPTIONS!J9</f>
        <v>2000</v>
      </c>
      <c r="I74" s="55" t="str">
        <f>INSCRIPTIONS!K9</f>
        <v>M</v>
      </c>
      <c r="J74" s="14">
        <f t="shared" si="0"/>
        <v>21</v>
      </c>
      <c r="K74" s="65">
        <v>0</v>
      </c>
      <c r="L74" s="66" t="str">
        <f>IF(K74&gt;0,(K74+$A$1)-(A74+$K$1),"")</f>
        <v/>
      </c>
      <c r="M74" s="68" t="str">
        <f>IF(K74&gt;0,RANK(#REF!,#REF!,""=0),"")</f>
        <v/>
      </c>
      <c r="N74" s="69" t="str">
        <f>IF(J74&lt;17,#REF!,"")</f>
        <v/>
      </c>
      <c r="O74" s="68" t="str">
        <f>IF(K74="","",IF($J74&lt;17,RANK(N74,$N$3:$N$122,""=0),""))</f>
        <v/>
      </c>
      <c r="Q74" s="61" t="e">
        <f>IF(#REF!="j",#REF!,"")</f>
        <v>#REF!</v>
      </c>
      <c r="R74" s="62" t="e">
        <f>IF(K74="","",IF(#REF!="J",RANK(Q74,$Q$3:$Q$103,""=0),""))</f>
        <v>#REF!</v>
      </c>
      <c r="S74" t="e">
        <f>IF(#REF!="b",#REF!,"")</f>
        <v>#REF!</v>
      </c>
      <c r="T74" s="62" t="e">
        <f>IF(K74="","",IF(#REF!="B",RANK(S74,$S$3:$S$122,""=0),""))</f>
        <v>#REF!</v>
      </c>
      <c r="U74" s="63" t="e">
        <f>IF(#REF!="c",#REF!,"")</f>
        <v>#REF!</v>
      </c>
      <c r="V74" s="62" t="e">
        <f>IF(K74="","",IF(#REF!="C",RANK(U74,$U$3:$U$122,""=0),""))</f>
        <v>#REF!</v>
      </c>
      <c r="W74" t="e">
        <f>IF(#REF!="d",#REF!,"")</f>
        <v>#REF!</v>
      </c>
      <c r="X74" s="62" t="e">
        <f>IF(#REF!="","",IF(#REF!="D",RANK(W74,$W$3:$W$103,""=0),""))</f>
        <v>#REF!</v>
      </c>
      <c r="Y74" s="63" t="e">
        <f>IF(#REF!="e",#REF!,"")</f>
        <v>#REF!</v>
      </c>
      <c r="Z74" s="62" t="e">
        <f>IF(K74="","",IF(#REF!="E",RANK(Y74,$Y$3:$Y$103,""=0),""))</f>
        <v>#REF!</v>
      </c>
      <c r="AA74" s="63" t="e">
        <f>IF(#REF!="f",#REF!,"")</f>
        <v>#REF!</v>
      </c>
      <c r="AB74" s="62" t="e">
        <f>IF(K74="","",IF(#REF!="F",RANK(AA74,$AA$3:$AA$103,""=0),""))</f>
        <v>#REF!</v>
      </c>
      <c r="AC74" s="63" t="e">
        <f>IF(#REF!="g",#REF!,"")</f>
        <v>#REF!</v>
      </c>
      <c r="AD74" s="62" t="e">
        <f>IF(K74="","",IF(#REF!="G",RANK(AC74,$AC$3:$AC$103,""=0),""))</f>
        <v>#REF!</v>
      </c>
      <c r="AE74" s="63" t="e">
        <f>IF(#REF!="h",#REF!,"")</f>
        <v>#REF!</v>
      </c>
      <c r="AF74" s="62" t="e">
        <f>IF(K74="","",IF(#REF!="H",RANK(AE74,$AE$3:$AE$103,""=0),""))</f>
        <v>#REF!</v>
      </c>
      <c r="AG74" s="63" t="e">
        <f>IF(#REF!="A",#REF!,"")</f>
        <v>#REF!</v>
      </c>
      <c r="AH74" s="62" t="e">
        <f>IF(K74="","",IF(#REF!="A",RANK(AG74,$AG74:$AG$103,""=0),""))</f>
        <v>#REF!</v>
      </c>
    </row>
    <row r="75" spans="1:34" ht="24.95" customHeight="1">
      <c r="A75" s="54">
        <v>0.6166666666666667</v>
      </c>
      <c r="B75" s="73"/>
      <c r="C75" s="55" t="str">
        <f>INSCRIPTIONS!E20</f>
        <v xml:space="preserve">VASQUEZ </v>
      </c>
      <c r="D75" s="55" t="str">
        <f>INSCRIPTIONS!F20</f>
        <v>Thierry</v>
      </c>
      <c r="E75" s="55" t="str">
        <f>INSCRIPTIONS!G20</f>
        <v>UC MONTMEYRAND VALENCE</v>
      </c>
      <c r="F75" s="55" t="str">
        <f>INSCRIPTIONS!H20</f>
        <v>FFC</v>
      </c>
      <c r="G75" s="55" t="str">
        <f>INSCRIPTIONS!I20</f>
        <v>26</v>
      </c>
      <c r="H75" s="55">
        <f>INSCRIPTIONS!J20</f>
        <v>1961</v>
      </c>
      <c r="I75" s="55" t="str">
        <f>INSCRIPTIONS!K20</f>
        <v>M</v>
      </c>
      <c r="J75" s="14">
        <f t="shared" si="0"/>
        <v>60</v>
      </c>
      <c r="K75" s="65">
        <v>0</v>
      </c>
      <c r="L75" s="66" t="str">
        <f>IF(K75&gt;0,(K75+$A$1)-(A75+$K$1),"")</f>
        <v/>
      </c>
      <c r="M75" s="68" t="str">
        <f>IF(K75&gt;0,RANK(#REF!,#REF!,""=0),"")</f>
        <v/>
      </c>
      <c r="N75" s="69" t="str">
        <f>IF(J75&lt;17,#REF!,"")</f>
        <v/>
      </c>
      <c r="O75" s="68" t="str">
        <f>IF(K75="","",IF($J75&lt;17,RANK(N75,$N$3:$N$122,""=0),""))</f>
        <v/>
      </c>
      <c r="Q75" s="61" t="e">
        <f>IF(#REF!="j",#REF!,"")</f>
        <v>#REF!</v>
      </c>
      <c r="R75" s="62" t="e">
        <f>IF(K75="","",IF(#REF!="J",RANK(Q75,$Q$3:$Q$103,""=0),""))</f>
        <v>#REF!</v>
      </c>
      <c r="S75" t="e">
        <f>IF(#REF!="b",#REF!,"")</f>
        <v>#REF!</v>
      </c>
      <c r="T75" s="62" t="e">
        <f>IF(K75="","",IF(#REF!="B",RANK(S75,$S$3:$S$122,""=0),""))</f>
        <v>#REF!</v>
      </c>
      <c r="U75" s="63" t="e">
        <f>IF(#REF!="c",#REF!,"")</f>
        <v>#REF!</v>
      </c>
      <c r="V75" s="62" t="e">
        <f>IF(K75="","",IF(#REF!="C",RANK(U75,$U$3:$U$122,""=0),""))</f>
        <v>#REF!</v>
      </c>
      <c r="W75" t="e">
        <f>IF(#REF!="d",#REF!,"")</f>
        <v>#REF!</v>
      </c>
      <c r="X75" s="62" t="e">
        <f>IF(#REF!="","",IF(#REF!="D",RANK(W75,$W$3:$W$103,""=0),""))</f>
        <v>#REF!</v>
      </c>
      <c r="Y75" s="63" t="e">
        <f>IF(#REF!="e",#REF!,"")</f>
        <v>#REF!</v>
      </c>
      <c r="Z75" s="62" t="e">
        <f>IF(K75="","",IF(#REF!="E",RANK(Y75,$Y$3:$Y$103,""=0),""))</f>
        <v>#REF!</v>
      </c>
      <c r="AA75" s="63" t="e">
        <f>IF(#REF!="f",#REF!,"")</f>
        <v>#REF!</v>
      </c>
      <c r="AB75" s="62" t="e">
        <f>IF(K75="","",IF(#REF!="F",RANK(AA75,$AA$3:$AA$103,""=0),""))</f>
        <v>#REF!</v>
      </c>
      <c r="AC75" s="63" t="e">
        <f>IF(#REF!="g",#REF!,"")</f>
        <v>#REF!</v>
      </c>
      <c r="AD75" s="62" t="e">
        <f>IF(K75="","",IF(#REF!="G",RANK(AC75,$AC$3:$AC$103,""=0),""))</f>
        <v>#REF!</v>
      </c>
      <c r="AE75" s="63" t="e">
        <f>IF(#REF!="h",#REF!,"")</f>
        <v>#REF!</v>
      </c>
      <c r="AF75" s="62" t="e">
        <f>IF(K75="","",IF(#REF!="H",RANK(AE75,$AE$3:$AE$103,""=0),""))</f>
        <v>#REF!</v>
      </c>
      <c r="AG75" s="63" t="e">
        <f>IF(#REF!="A",#REF!,"")</f>
        <v>#REF!</v>
      </c>
      <c r="AH75" s="62" t="e">
        <f>IF(K75="","",IF(#REF!="A",RANK(AG75,$AG75:$AG$103,""=0),""))</f>
        <v>#REF!</v>
      </c>
    </row>
    <row r="76" spans="1:34" ht="24.95" customHeight="1">
      <c r="A76" s="54">
        <v>0.63055555555555554</v>
      </c>
      <c r="B76" s="73"/>
      <c r="C76" s="55" t="str">
        <f>INSCRIPTIONS!E41</f>
        <v>SIMEONE</v>
      </c>
      <c r="D76" s="55" t="str">
        <f>INSCRIPTIONS!F41</f>
        <v>Franck</v>
      </c>
      <c r="E76" s="55" t="str">
        <f>INSCRIPTIONS!G41</f>
        <v>Licencié indépendant</v>
      </c>
      <c r="F76" s="55" t="str">
        <f>INSCRIPTIONS!H41</f>
        <v>FFC</v>
      </c>
      <c r="G76" s="55">
        <f>INSCRIPTIONS!I41</f>
        <v>69</v>
      </c>
      <c r="H76" s="55">
        <f>INSCRIPTIONS!J41</f>
        <v>1960</v>
      </c>
      <c r="I76" s="55" t="str">
        <f>INSCRIPTIONS!K41</f>
        <v>M</v>
      </c>
      <c r="J76" s="14">
        <f t="shared" si="0"/>
        <v>61</v>
      </c>
      <c r="K76" s="65">
        <v>0</v>
      </c>
      <c r="L76" s="66" t="str">
        <f>IF(K76&gt;0,(K76+$A$1)-(A76+$K$1),"")</f>
        <v/>
      </c>
      <c r="M76" s="68" t="str">
        <f>IF(K76&gt;0,RANK(#REF!,#REF!,""=0),"")</f>
        <v/>
      </c>
      <c r="N76" s="69" t="str">
        <f>IF(J76&lt;17,#REF!,"")</f>
        <v/>
      </c>
      <c r="O76" s="68" t="str">
        <f>IF(K76="","",IF($J76&lt;17,RANK(N76,$N$3:$N$122,""=0),""))</f>
        <v/>
      </c>
      <c r="Q76" s="61" t="e">
        <f>IF(#REF!="j",#REF!,"")</f>
        <v>#REF!</v>
      </c>
      <c r="R76" s="62" t="e">
        <f>IF(K76="","",IF(#REF!="J",RANK(Q76,$Q$3:$Q$103,""=0),""))</f>
        <v>#REF!</v>
      </c>
      <c r="S76" t="e">
        <f>IF(#REF!="b",#REF!,"")</f>
        <v>#REF!</v>
      </c>
      <c r="T76" s="62" t="e">
        <f>IF(K76="","",IF(#REF!="B",RANK(S76,$S$3:$S$122,""=0),""))</f>
        <v>#REF!</v>
      </c>
      <c r="U76" s="63" t="e">
        <f>IF(#REF!="c",#REF!,"")</f>
        <v>#REF!</v>
      </c>
      <c r="V76" s="62" t="e">
        <f>IF(K76="","",IF(#REF!="C",RANK(U76,$U$3:$U$122,""=0),""))</f>
        <v>#REF!</v>
      </c>
      <c r="W76" t="e">
        <f>IF(#REF!="d",#REF!,"")</f>
        <v>#REF!</v>
      </c>
      <c r="X76" s="62" t="e">
        <f>IF(#REF!="","",IF(#REF!="D",RANK(W76,$W$3:$W$103,""=0),""))</f>
        <v>#REF!</v>
      </c>
      <c r="Y76" s="63" t="e">
        <f>IF(#REF!="e",#REF!,"")</f>
        <v>#REF!</v>
      </c>
      <c r="Z76" s="62" t="e">
        <f>IF(K76="","",IF(#REF!="E",RANK(Y76,$Y$3:$Y$103,""=0),""))</f>
        <v>#REF!</v>
      </c>
      <c r="AA76" s="63" t="e">
        <f>IF(#REF!="f",#REF!,"")</f>
        <v>#REF!</v>
      </c>
      <c r="AB76" s="62" t="e">
        <f>IF(K76="","",IF(#REF!="F",RANK(AA76,$AA$3:$AA$103,""=0),""))</f>
        <v>#REF!</v>
      </c>
      <c r="AC76" s="63" t="e">
        <f>IF(#REF!="g",#REF!,"")</f>
        <v>#REF!</v>
      </c>
      <c r="AD76" s="62" t="e">
        <f>IF(K76="","",IF(#REF!="G",RANK(AC76,$AC$3:$AC$103,""=0),""))</f>
        <v>#REF!</v>
      </c>
      <c r="AE76" s="63" t="e">
        <f>IF(#REF!="h",#REF!,"")</f>
        <v>#REF!</v>
      </c>
      <c r="AF76" s="62" t="e">
        <f>IF(K76="","",IF(#REF!="H",RANK(AE76,$AE$3:$AE$103,""=0),""))</f>
        <v>#REF!</v>
      </c>
      <c r="AG76" s="63" t="e">
        <f>IF(#REF!="A",#REF!,"")</f>
        <v>#REF!</v>
      </c>
      <c r="AH76" s="62" t="e">
        <f>IF(K76="","",IF(#REF!="A",RANK(AG76,$AG76:$AG$103,""=0),""))</f>
        <v>#REF!</v>
      </c>
    </row>
    <row r="77" spans="1:34" ht="24.95" customHeight="1">
      <c r="A77" s="54">
        <v>0.64652777777777781</v>
      </c>
      <c r="B77" s="73"/>
      <c r="C77" s="55" t="str">
        <f>INSCRIPTIONS!E66</f>
        <v>PEIXOTO</v>
      </c>
      <c r="D77" s="55" t="str">
        <f>INSCRIPTIONS!F66</f>
        <v>Julio</v>
      </c>
      <c r="E77" s="55" t="str">
        <f>INSCRIPTIONS!G66</f>
        <v>VC BRIGNAIS</v>
      </c>
      <c r="F77" s="55" t="str">
        <f>INSCRIPTIONS!H66</f>
        <v>FSGT</v>
      </c>
      <c r="G77" s="55" t="str">
        <f>INSCRIPTIONS!I66</f>
        <v>69</v>
      </c>
      <c r="H77" s="55">
        <f>INSCRIPTIONS!J66</f>
        <v>1953</v>
      </c>
      <c r="I77" s="55" t="str">
        <f>INSCRIPTIONS!K66</f>
        <v>M</v>
      </c>
      <c r="J77" s="14">
        <f t="shared" si="0"/>
        <v>68</v>
      </c>
      <c r="K77" s="65">
        <v>0</v>
      </c>
      <c r="L77" s="66" t="str">
        <f>IF(K77&gt;0,(K77+$A$1)-(A77+$K$1),"")</f>
        <v/>
      </c>
      <c r="M77" s="68" t="str">
        <f>IF(K77&gt;0,RANK(#REF!,#REF!,""=0),"")</f>
        <v/>
      </c>
      <c r="N77" s="69" t="str">
        <f>IF(J77&lt;17,#REF!,"")</f>
        <v/>
      </c>
      <c r="O77" s="68" t="str">
        <f>IF(K77="","",IF($J77&lt;17,RANK(N77,$N$3:$N$122,""=0),""))</f>
        <v/>
      </c>
      <c r="Q77" s="61" t="e">
        <f>IF(#REF!="j",#REF!,"")</f>
        <v>#REF!</v>
      </c>
      <c r="R77" s="62" t="e">
        <f>IF(K77="","",IF(#REF!="J",RANK(Q77,$Q$3:$Q$103,""=0),""))</f>
        <v>#REF!</v>
      </c>
      <c r="S77" t="e">
        <f>IF(#REF!="b",#REF!,"")</f>
        <v>#REF!</v>
      </c>
      <c r="T77" s="62" t="e">
        <f>IF(K77="","",IF(#REF!="B",RANK(S77,$S$3:$S$122,""=0),""))</f>
        <v>#REF!</v>
      </c>
      <c r="U77" s="63" t="e">
        <f>IF(#REF!="c",#REF!,"")</f>
        <v>#REF!</v>
      </c>
      <c r="V77" s="62" t="e">
        <f>IF(K77="","",IF(#REF!="C",RANK(U77,$U$3:$U$122,""=0),""))</f>
        <v>#REF!</v>
      </c>
      <c r="W77" t="e">
        <f>IF(#REF!="d",#REF!,"")</f>
        <v>#REF!</v>
      </c>
      <c r="X77" s="62" t="e">
        <f>IF(#REF!="","",IF(#REF!="D",RANK(W77,$W$3:$W$103,""=0),""))</f>
        <v>#REF!</v>
      </c>
      <c r="Y77" s="63" t="e">
        <f>IF(#REF!="e",#REF!,"")</f>
        <v>#REF!</v>
      </c>
      <c r="Z77" s="62" t="e">
        <f>IF(K77="","",IF(#REF!="E",RANK(Y77,$Y$3:$Y$103,""=0),""))</f>
        <v>#REF!</v>
      </c>
      <c r="AA77" s="63" t="e">
        <f>IF(#REF!="f",#REF!,"")</f>
        <v>#REF!</v>
      </c>
      <c r="AB77" s="62" t="e">
        <f>IF(K77="","",IF(#REF!="F",RANK(AA77,$AA$3:$AA$103,""=0),""))</f>
        <v>#REF!</v>
      </c>
      <c r="AC77" s="63" t="e">
        <f>IF(#REF!="g",#REF!,"")</f>
        <v>#REF!</v>
      </c>
      <c r="AD77" s="62" t="e">
        <f>IF(K77="","",IF(#REF!="G",RANK(AC77,$AC$3:$AC$103,""=0),""))</f>
        <v>#REF!</v>
      </c>
      <c r="AE77" s="63" t="e">
        <f>IF(#REF!="h",#REF!,"")</f>
        <v>#REF!</v>
      </c>
      <c r="AF77" s="62" t="e">
        <f>IF(K77="","",IF(#REF!="H",RANK(AE77,$AE$3:$AE$103,""=0),""))</f>
        <v>#REF!</v>
      </c>
      <c r="AG77" s="63" t="e">
        <f>IF(#REF!="A",#REF!,"")</f>
        <v>#REF!</v>
      </c>
      <c r="AH77" s="62" t="e">
        <f>IF(K77="","",IF(#REF!="A",RANK(AG77,$AG77:$AG$103,""=0),""))</f>
        <v>#REF!</v>
      </c>
    </row>
    <row r="78" spans="1:34" ht="24.95" customHeight="1">
      <c r="A78" s="54">
        <v>0.65694444444444444</v>
      </c>
      <c r="B78" s="73"/>
      <c r="C78" s="55">
        <f>INSCRIPTIONS!E82</f>
        <v>0</v>
      </c>
      <c r="D78" s="55">
        <f>INSCRIPTIONS!F82</f>
        <v>0</v>
      </c>
      <c r="E78" s="55">
        <f>INSCRIPTIONS!G82</f>
        <v>0</v>
      </c>
      <c r="F78" s="55">
        <f>INSCRIPTIONS!H82</f>
        <v>0</v>
      </c>
      <c r="G78" s="55">
        <f>INSCRIPTIONS!I82</f>
        <v>0</v>
      </c>
      <c r="H78" s="55">
        <f>INSCRIPTIONS!J82</f>
        <v>0</v>
      </c>
      <c r="I78" s="55">
        <f>INSCRIPTIONS!K82</f>
        <v>0</v>
      </c>
      <c r="J78" s="14" t="str">
        <f t="shared" si="0"/>
        <v/>
      </c>
      <c r="K78" s="65"/>
      <c r="L78" s="66" t="str">
        <f>IF(K78&gt;0,(K78+$A$1)-(A78+$K$1),"")</f>
        <v/>
      </c>
      <c r="M78" s="68" t="str">
        <f>IF(K78&gt;0,RANK(#REF!,#REF!,""=0),"")</f>
        <v/>
      </c>
      <c r="N78" s="69" t="str">
        <f>IF(J78&lt;17,#REF!,"")</f>
        <v/>
      </c>
      <c r="O78" s="68" t="str">
        <f>IF(K78="","",IF($J78&lt;17,RANK(N78,$N$3:$N$122,""=0),""))</f>
        <v/>
      </c>
      <c r="Q78" s="61" t="e">
        <f>IF(#REF!="j",#REF!,"")</f>
        <v>#REF!</v>
      </c>
      <c r="R78" s="62" t="str">
        <f>IF(K78="","",IF(#REF!="J",RANK(Q78,$Q$3:$Q$103,""=0),""))</f>
        <v/>
      </c>
      <c r="S78" t="e">
        <f>IF(#REF!="b",#REF!,"")</f>
        <v>#REF!</v>
      </c>
      <c r="T78" s="62" t="str">
        <f>IF(K78="","",IF(#REF!="B",RANK(S78,$S$3:$S$122,""=0),""))</f>
        <v/>
      </c>
      <c r="U78" s="63" t="e">
        <f>IF(#REF!="c",#REF!,"")</f>
        <v>#REF!</v>
      </c>
      <c r="V78" s="62" t="str">
        <f>IF(K78="","",IF(#REF!="C",RANK(U78,$U$3:$U$122,""=0),""))</f>
        <v/>
      </c>
      <c r="W78" t="e">
        <f>IF(#REF!="d",#REF!,"")</f>
        <v>#REF!</v>
      </c>
      <c r="X78" s="62" t="e">
        <f>IF(#REF!="","",IF(#REF!="D",RANK(W78,$W$3:$W$103,""=0),""))</f>
        <v>#REF!</v>
      </c>
      <c r="Y78" s="63" t="e">
        <f>IF(#REF!="e",#REF!,"")</f>
        <v>#REF!</v>
      </c>
      <c r="Z78" s="62" t="str">
        <f>IF(K78="","",IF(#REF!="E",RANK(Y78,$Y$3:$Y$103,""=0),""))</f>
        <v/>
      </c>
      <c r="AA78" s="63" t="e">
        <f>IF(#REF!="f",#REF!,"")</f>
        <v>#REF!</v>
      </c>
      <c r="AB78" s="62" t="str">
        <f>IF(K78="","",IF(#REF!="F",RANK(AA78,$AA$3:$AA$103,""=0),""))</f>
        <v/>
      </c>
      <c r="AC78" s="63" t="e">
        <f>IF(#REF!="g",#REF!,"")</f>
        <v>#REF!</v>
      </c>
      <c r="AD78" s="62" t="str">
        <f>IF(K78="","",IF(#REF!="G",RANK(AC78,$AC$3:$AC$103,""=0),""))</f>
        <v/>
      </c>
      <c r="AE78" s="63" t="e">
        <f>IF(#REF!="h",#REF!,"")</f>
        <v>#REF!</v>
      </c>
      <c r="AF78" s="62" t="str">
        <f>IF(K78="","",IF(#REF!="H",RANK(AE78,$AE$3:$AE$103,""=0),""))</f>
        <v/>
      </c>
      <c r="AG78" s="63" t="e">
        <f>IF(#REF!="A",#REF!,"")</f>
        <v>#REF!</v>
      </c>
      <c r="AH78" s="62" t="str">
        <f>IF(K78="","",IF(#REF!="A",RANK(AG78,$AG78:$AG$103,""=0),""))</f>
        <v/>
      </c>
    </row>
    <row r="79" spans="1:34" ht="24.95" customHeight="1">
      <c r="A79" s="54">
        <v>0.65763888888888888</v>
      </c>
      <c r="B79" s="73"/>
      <c r="C79" s="55">
        <f>INSCRIPTIONS!E83</f>
        <v>0</v>
      </c>
      <c r="D79" s="55">
        <f>INSCRIPTIONS!F83</f>
        <v>0</v>
      </c>
      <c r="E79" s="55">
        <f>INSCRIPTIONS!G83</f>
        <v>0</v>
      </c>
      <c r="F79" s="55">
        <f>INSCRIPTIONS!H83</f>
        <v>0</v>
      </c>
      <c r="G79" s="55">
        <f>INSCRIPTIONS!I83</f>
        <v>0</v>
      </c>
      <c r="H79" s="55">
        <f>INSCRIPTIONS!J83</f>
        <v>0</v>
      </c>
      <c r="I79" s="55">
        <f>INSCRIPTIONS!K83</f>
        <v>0</v>
      </c>
      <c r="J79" s="14" t="str">
        <f t="shared" si="0"/>
        <v/>
      </c>
      <c r="K79" s="65"/>
      <c r="L79" s="66" t="str">
        <f>IF(K79&gt;0,(K79+$A$1)-(A79+$K$1),"")</f>
        <v/>
      </c>
      <c r="M79" s="68" t="str">
        <f>IF(K79&gt;0,RANK(#REF!,#REF!,""=0),"")</f>
        <v/>
      </c>
      <c r="N79" s="69" t="str">
        <f>IF(J79&lt;17,#REF!,"")</f>
        <v/>
      </c>
      <c r="O79" s="68" t="str">
        <f>IF(K79="","",IF($J79&lt;17,RANK(N79,$N$3:$N$122,""=0),""))</f>
        <v/>
      </c>
      <c r="Q79" s="61" t="e">
        <f>IF(#REF!="j",#REF!,"")</f>
        <v>#REF!</v>
      </c>
      <c r="R79" s="62" t="str">
        <f>IF(K79="","",IF(#REF!="J",RANK(Q79,$Q$3:$Q$103,""=0),""))</f>
        <v/>
      </c>
      <c r="S79" t="e">
        <f>IF(#REF!="b",#REF!,"")</f>
        <v>#REF!</v>
      </c>
      <c r="T79" s="62" t="str">
        <f>IF(K79="","",IF(#REF!="B",RANK(S79,$S$3:$S$122,""=0),""))</f>
        <v/>
      </c>
      <c r="U79" s="63" t="e">
        <f>IF(#REF!="c",#REF!,"")</f>
        <v>#REF!</v>
      </c>
      <c r="V79" s="62" t="str">
        <f>IF(K79="","",IF(#REF!="C",RANK(U79,$U$3:$U$122,""=0),""))</f>
        <v/>
      </c>
      <c r="W79" t="e">
        <f>IF(#REF!="d",#REF!,"")</f>
        <v>#REF!</v>
      </c>
      <c r="X79" s="62" t="e">
        <f>IF(#REF!="","",IF(#REF!="D",RANK(W79,$W$3:$W$103,""=0),""))</f>
        <v>#REF!</v>
      </c>
      <c r="Y79" s="63" t="e">
        <f>IF(#REF!="e",#REF!,"")</f>
        <v>#REF!</v>
      </c>
      <c r="Z79" s="62" t="str">
        <f>IF(K79="","",IF(#REF!="E",RANK(Y79,$Y$3:$Y$103,""=0),""))</f>
        <v/>
      </c>
      <c r="AA79" s="63" t="e">
        <f>IF(#REF!="f",#REF!,"")</f>
        <v>#REF!</v>
      </c>
      <c r="AB79" s="62" t="str">
        <f>IF(K79="","",IF(#REF!="F",RANK(AA79,$AA$3:$AA$103,""=0),""))</f>
        <v/>
      </c>
      <c r="AC79" s="63" t="e">
        <f>IF(#REF!="g",#REF!,"")</f>
        <v>#REF!</v>
      </c>
      <c r="AD79" s="62" t="str">
        <f>IF(K79="","",IF(#REF!="G",RANK(AC79,$AC$3:$AC$103,""=0),""))</f>
        <v/>
      </c>
      <c r="AE79" s="63" t="e">
        <f>IF(#REF!="h",#REF!,"")</f>
        <v>#REF!</v>
      </c>
      <c r="AF79" s="62" t="str">
        <f>IF(K79="","",IF(#REF!="H",RANK(AE79,$AE$3:$AE$103,""=0),""))</f>
        <v/>
      </c>
      <c r="AG79" s="63" t="e">
        <f>IF(#REF!="A",#REF!,"")</f>
        <v>#REF!</v>
      </c>
      <c r="AH79" s="62" t="str">
        <f>IF(K79="","",IF(#REF!="A",RANK(AG79,$AG79:$AG$103,""=0),""))</f>
        <v/>
      </c>
    </row>
    <row r="80" spans="1:34" ht="24.95" customHeight="1">
      <c r="A80" s="54">
        <v>0.65833333333333333</v>
      </c>
      <c r="B80" s="73"/>
      <c r="C80" s="55">
        <f>INSCRIPTIONS!E84</f>
        <v>0</v>
      </c>
      <c r="D80" s="55">
        <f>INSCRIPTIONS!F84</f>
        <v>0</v>
      </c>
      <c r="E80" s="55">
        <f>INSCRIPTIONS!G84</f>
        <v>0</v>
      </c>
      <c r="F80" s="55">
        <f>INSCRIPTIONS!H84</f>
        <v>0</v>
      </c>
      <c r="G80" s="55">
        <f>INSCRIPTIONS!I84</f>
        <v>0</v>
      </c>
      <c r="H80" s="55">
        <f>INSCRIPTIONS!J84</f>
        <v>0</v>
      </c>
      <c r="I80" s="55">
        <f>INSCRIPTIONS!K84</f>
        <v>0</v>
      </c>
      <c r="J80" s="14" t="str">
        <f t="shared" si="0"/>
        <v/>
      </c>
      <c r="K80" s="65"/>
      <c r="L80" s="66" t="str">
        <f>IF(K80&gt;0,(K80+$A$1)-(A80+$K$1),"")</f>
        <v/>
      </c>
      <c r="M80" s="68" t="str">
        <f>IF(K80&gt;0,RANK(#REF!,#REF!,""=0),"")</f>
        <v/>
      </c>
      <c r="N80" s="69" t="str">
        <f>IF(J80&lt;17,#REF!,"")</f>
        <v/>
      </c>
      <c r="O80" s="68" t="str">
        <f>IF(K80="","",IF($J80&lt;17,RANK(N80,$N$3:$N$122,""=0),""))</f>
        <v/>
      </c>
      <c r="Q80" s="61" t="e">
        <f>IF(#REF!="j",#REF!,"")</f>
        <v>#REF!</v>
      </c>
      <c r="R80" s="62" t="str">
        <f>IF(K80="","",IF(#REF!="J",RANK(Q80,$Q$3:$Q$103,""=0),""))</f>
        <v/>
      </c>
      <c r="S80" t="e">
        <f>IF(#REF!="b",#REF!,"")</f>
        <v>#REF!</v>
      </c>
      <c r="T80" s="62" t="str">
        <f>IF(K80="","",IF(#REF!="B",RANK(S80,$S$3:$S$122,""=0),""))</f>
        <v/>
      </c>
      <c r="U80" s="63" t="e">
        <f>IF(#REF!="c",#REF!,"")</f>
        <v>#REF!</v>
      </c>
      <c r="V80" s="62" t="str">
        <f>IF(K80="","",IF(#REF!="C",RANK(U80,$U$3:$U$122,""=0),""))</f>
        <v/>
      </c>
      <c r="W80" t="e">
        <f>IF(#REF!="d",#REF!,"")</f>
        <v>#REF!</v>
      </c>
      <c r="X80" s="62" t="e">
        <f>IF(#REF!="","",IF(#REF!="D",RANK(W80,$W$3:$W$103,""=0),""))</f>
        <v>#REF!</v>
      </c>
      <c r="Y80" s="63" t="e">
        <f>IF(#REF!="e",#REF!,"")</f>
        <v>#REF!</v>
      </c>
      <c r="Z80" s="62" t="str">
        <f>IF(K80="","",IF(#REF!="E",RANK(Y80,$Y$3:$Y$103,""=0),""))</f>
        <v/>
      </c>
      <c r="AA80" s="63" t="e">
        <f>IF(#REF!="f",#REF!,"")</f>
        <v>#REF!</v>
      </c>
      <c r="AB80" s="62" t="str">
        <f>IF(K80="","",IF(#REF!="F",RANK(AA80,$AA$3:$AA$103,""=0),""))</f>
        <v/>
      </c>
      <c r="AC80" s="63" t="e">
        <f>IF(#REF!="g",#REF!,"")</f>
        <v>#REF!</v>
      </c>
      <c r="AD80" s="62" t="str">
        <f>IF(K80="","",IF(#REF!="G",RANK(AC80,$AC$3:$AC$103,""=0),""))</f>
        <v/>
      </c>
      <c r="AE80" s="63" t="e">
        <f>IF(#REF!="h",#REF!,"")</f>
        <v>#REF!</v>
      </c>
      <c r="AF80" s="62" t="str">
        <f>IF(K80="","",IF(#REF!="H",RANK(AE80,$AE$3:$AE$103,""=0),""))</f>
        <v/>
      </c>
      <c r="AG80" s="63" t="e">
        <f>IF(#REF!="A",#REF!,"")</f>
        <v>#REF!</v>
      </c>
      <c r="AH80" s="62" t="str">
        <f>IF(K80="","",IF(#REF!="A",RANK(AG80,$AG80:$AG$103,""=0),""))</f>
        <v/>
      </c>
    </row>
    <row r="81" spans="1:34" ht="24.95" customHeight="1">
      <c r="A81" s="54">
        <v>0.65902777777777777</v>
      </c>
      <c r="B81" s="73"/>
      <c r="C81" s="55">
        <f>INSCRIPTIONS!E85</f>
        <v>0</v>
      </c>
      <c r="D81" s="55">
        <f>INSCRIPTIONS!F85</f>
        <v>0</v>
      </c>
      <c r="E81" s="55">
        <f>INSCRIPTIONS!G85</f>
        <v>0</v>
      </c>
      <c r="F81" s="55">
        <f>INSCRIPTIONS!H85</f>
        <v>0</v>
      </c>
      <c r="G81" s="55">
        <f>INSCRIPTIONS!I85</f>
        <v>0</v>
      </c>
      <c r="H81" s="55">
        <f>INSCRIPTIONS!J85</f>
        <v>0</v>
      </c>
      <c r="I81" s="55">
        <f>INSCRIPTIONS!K85</f>
        <v>0</v>
      </c>
      <c r="J81" s="14" t="str">
        <f t="shared" si="0"/>
        <v/>
      </c>
      <c r="K81" s="65"/>
      <c r="L81" s="66" t="str">
        <f>IF(K81&gt;0,(K81+$A$1)-(A81+$K$1),"")</f>
        <v/>
      </c>
      <c r="M81" s="68" t="str">
        <f>IF(K81&gt;0,RANK(#REF!,#REF!,""=0),"")</f>
        <v/>
      </c>
      <c r="N81" s="69" t="str">
        <f>IF(J81&lt;17,#REF!,"")</f>
        <v/>
      </c>
      <c r="O81" s="68" t="str">
        <f>IF(K81="","",IF($J81&lt;17,RANK(N81,$N$3:$N$122,""=0),""))</f>
        <v/>
      </c>
      <c r="Q81" s="61" t="e">
        <f>IF(#REF!="j",#REF!,"")</f>
        <v>#REF!</v>
      </c>
      <c r="R81" s="62" t="str">
        <f>IF(K81="","",IF(#REF!="J",RANK(Q81,$Q$3:$Q$103,""=0),""))</f>
        <v/>
      </c>
      <c r="S81" t="e">
        <f>IF(#REF!="b",#REF!,"")</f>
        <v>#REF!</v>
      </c>
      <c r="T81" s="62" t="str">
        <f>IF(K81="","",IF(#REF!="B",RANK(S81,$S$3:$S$122,""=0),""))</f>
        <v/>
      </c>
      <c r="U81" s="63" t="e">
        <f>IF(#REF!="c",#REF!,"")</f>
        <v>#REF!</v>
      </c>
      <c r="V81" s="62" t="str">
        <f>IF(K81="","",IF(#REF!="C",RANK(U81,$U$3:$U$122,""=0),""))</f>
        <v/>
      </c>
      <c r="W81" t="e">
        <f>IF(#REF!="d",#REF!,"")</f>
        <v>#REF!</v>
      </c>
      <c r="X81" s="62" t="e">
        <f>IF(#REF!="","",IF(#REF!="D",RANK(W81,$W$3:$W$103,""=0),""))</f>
        <v>#REF!</v>
      </c>
      <c r="Y81" s="63" t="e">
        <f>IF(#REF!="e",#REF!,"")</f>
        <v>#REF!</v>
      </c>
      <c r="Z81" s="62" t="str">
        <f>IF(K81="","",IF(#REF!="E",RANK(Y81,$Y$3:$Y$103,""=0),""))</f>
        <v/>
      </c>
      <c r="AA81" s="63" t="e">
        <f>IF(#REF!="f",#REF!,"")</f>
        <v>#REF!</v>
      </c>
      <c r="AB81" s="62" t="str">
        <f>IF(K81="","",IF(#REF!="F",RANK(AA81,$AA$3:$AA$103,""=0),""))</f>
        <v/>
      </c>
      <c r="AC81" s="63" t="e">
        <f>IF(#REF!="g",#REF!,"")</f>
        <v>#REF!</v>
      </c>
      <c r="AD81" s="62" t="str">
        <f>IF(K81="","",IF(#REF!="G",RANK(AC81,$AC$3:$AC$103,""=0),""))</f>
        <v/>
      </c>
      <c r="AE81" s="63" t="e">
        <f>IF(#REF!="h",#REF!,"")</f>
        <v>#REF!</v>
      </c>
      <c r="AF81" s="62" t="str">
        <f>IF(K81="","",IF(#REF!="H",RANK(AE81,$AE$3:$AE$103,""=0),""))</f>
        <v/>
      </c>
      <c r="AG81" s="63" t="e">
        <f>IF(#REF!="A",#REF!,"")</f>
        <v>#REF!</v>
      </c>
      <c r="AH81" s="62" t="str">
        <f>IF(K81="","",IF(#REF!="A",RANK(AG81,$AG81:$AG$103,""=0),""))</f>
        <v/>
      </c>
    </row>
    <row r="82" spans="1:34" ht="24.95" customHeight="1">
      <c r="A82" s="54">
        <v>0.65972222222222221</v>
      </c>
      <c r="B82" s="73"/>
      <c r="C82" s="55">
        <f>INSCRIPTIONS!E86</f>
        <v>0</v>
      </c>
      <c r="D82" s="55">
        <f>INSCRIPTIONS!F86</f>
        <v>0</v>
      </c>
      <c r="E82" s="55">
        <f>INSCRIPTIONS!G86</f>
        <v>0</v>
      </c>
      <c r="F82" s="55">
        <f>INSCRIPTIONS!H86</f>
        <v>0</v>
      </c>
      <c r="G82" s="55">
        <f>INSCRIPTIONS!I86</f>
        <v>0</v>
      </c>
      <c r="H82" s="55">
        <f>INSCRIPTIONS!J86</f>
        <v>0</v>
      </c>
      <c r="I82" s="55">
        <f>INSCRIPTIONS!K86</f>
        <v>0</v>
      </c>
      <c r="J82" s="14" t="str">
        <f t="shared" si="0"/>
        <v/>
      </c>
      <c r="K82" s="65"/>
      <c r="L82" s="66" t="str">
        <f>IF(K82&gt;0,(K82+$A$1)-(A82+$K$1),"")</f>
        <v/>
      </c>
      <c r="M82" s="68" t="str">
        <f>IF(K82&gt;0,RANK(#REF!,#REF!,""=0),"")</f>
        <v/>
      </c>
      <c r="N82" s="69" t="str">
        <f>IF(J82&lt;17,#REF!,"")</f>
        <v/>
      </c>
      <c r="O82" s="68" t="str">
        <f>IF(K82="","",IF($J82&lt;17,RANK(N82,$N$3:$N$122,""=0),""))</f>
        <v/>
      </c>
      <c r="Q82" s="61" t="e">
        <f>IF(#REF!="j",#REF!,"")</f>
        <v>#REF!</v>
      </c>
      <c r="R82" s="62" t="str">
        <f>IF(K82="","",IF(#REF!="J",RANK(Q82,$Q$3:$Q$103,""=0),""))</f>
        <v/>
      </c>
      <c r="S82" t="e">
        <f>IF(#REF!="b",#REF!,"")</f>
        <v>#REF!</v>
      </c>
      <c r="T82" s="62" t="str">
        <f>IF(K82="","",IF(#REF!="B",RANK(S82,$S$3:$S$122,""=0),""))</f>
        <v/>
      </c>
      <c r="U82" s="63" t="e">
        <f>IF(#REF!="c",#REF!,"")</f>
        <v>#REF!</v>
      </c>
      <c r="V82" s="62" t="str">
        <f>IF(K82="","",IF(#REF!="C",RANK(U82,$U$3:$U$122,""=0),""))</f>
        <v/>
      </c>
      <c r="W82" t="e">
        <f>IF(#REF!="d",#REF!,"")</f>
        <v>#REF!</v>
      </c>
      <c r="X82" s="62" t="e">
        <f>IF(#REF!="","",IF(#REF!="D",RANK(W82,$W$3:$W$103,""=0),""))</f>
        <v>#REF!</v>
      </c>
      <c r="Y82" s="63" t="e">
        <f>IF(#REF!="e",#REF!,"")</f>
        <v>#REF!</v>
      </c>
      <c r="Z82" s="62" t="str">
        <f>IF(K82="","",IF(#REF!="E",RANK(Y82,$Y$3:$Y$103,""=0),""))</f>
        <v/>
      </c>
      <c r="AA82" s="63" t="e">
        <f>IF(#REF!="f",#REF!,"")</f>
        <v>#REF!</v>
      </c>
      <c r="AB82" s="62" t="str">
        <f>IF(K82="","",IF(#REF!="F",RANK(AA82,$AA$3:$AA$103,""=0),""))</f>
        <v/>
      </c>
      <c r="AC82" s="63" t="e">
        <f>IF(#REF!="g",#REF!,"")</f>
        <v>#REF!</v>
      </c>
      <c r="AD82" s="62" t="str">
        <f>IF(K82="","",IF(#REF!="G",RANK(AC82,$AC$3:$AC$103,""=0),""))</f>
        <v/>
      </c>
      <c r="AE82" s="63" t="e">
        <f>IF(#REF!="h",#REF!,"")</f>
        <v>#REF!</v>
      </c>
      <c r="AF82" s="62" t="str">
        <f>IF(K82="","",IF(#REF!="H",RANK(AE82,$AE$3:$AE$103,""=0),""))</f>
        <v/>
      </c>
      <c r="AG82" s="63" t="e">
        <f>IF(#REF!="A",#REF!,"")</f>
        <v>#REF!</v>
      </c>
      <c r="AH82" s="62" t="str">
        <f>IF(K82="","",IF(#REF!="A",RANK(AG82,$AG82:$AG$103,""=0),""))</f>
        <v/>
      </c>
    </row>
    <row r="83" spans="1:34" ht="24.95" customHeight="1">
      <c r="A83" s="54">
        <v>0.66041666666666665</v>
      </c>
      <c r="B83" s="73"/>
      <c r="C83" s="55">
        <f>INSCRIPTIONS!E87</f>
        <v>0</v>
      </c>
      <c r="D83" s="55">
        <f>INSCRIPTIONS!F87</f>
        <v>0</v>
      </c>
      <c r="E83" s="55">
        <f>INSCRIPTIONS!G87</f>
        <v>0</v>
      </c>
      <c r="F83" s="55">
        <f>INSCRIPTIONS!H87</f>
        <v>0</v>
      </c>
      <c r="G83" s="55">
        <f>INSCRIPTIONS!I87</f>
        <v>0</v>
      </c>
      <c r="H83" s="55">
        <f>INSCRIPTIONS!J87</f>
        <v>0</v>
      </c>
      <c r="I83" s="55">
        <f>INSCRIPTIONS!K87</f>
        <v>0</v>
      </c>
      <c r="J83" s="14" t="str">
        <f t="shared" si="0"/>
        <v/>
      </c>
      <c r="K83" s="65"/>
      <c r="L83" s="66" t="str">
        <f>IF(K83&gt;0,(K83+$A$1)-(A83+$K$1),"")</f>
        <v/>
      </c>
      <c r="M83" s="68" t="str">
        <f>IF(K83&gt;0,RANK(#REF!,#REF!,""=0),"")</f>
        <v/>
      </c>
      <c r="N83" s="69" t="str">
        <f>IF(J83&lt;17,#REF!,"")</f>
        <v/>
      </c>
      <c r="O83" s="68" t="str">
        <f>IF(K83="","",IF($J83&lt;17,RANK(N83,$N$3:$N$122,""=0),""))</f>
        <v/>
      </c>
      <c r="Q83" s="61" t="e">
        <f>IF(#REF!="j",#REF!,"")</f>
        <v>#REF!</v>
      </c>
      <c r="R83" s="62" t="str">
        <f>IF(K83="","",IF(#REF!="J",RANK(Q83,$Q$3:$Q$103,""=0),""))</f>
        <v/>
      </c>
      <c r="S83" t="e">
        <f>IF(#REF!="b",#REF!,"")</f>
        <v>#REF!</v>
      </c>
      <c r="T83" s="62" t="str">
        <f>IF(K83="","",IF(#REF!="B",RANK(S83,$S$3:$S$122,""=0),""))</f>
        <v/>
      </c>
      <c r="U83" s="63" t="e">
        <f>IF(#REF!="c",#REF!,"")</f>
        <v>#REF!</v>
      </c>
      <c r="V83" s="62" t="str">
        <f>IF(K83="","",IF(#REF!="C",RANK(U83,$U$3:$U$122,""=0),""))</f>
        <v/>
      </c>
      <c r="W83" t="e">
        <f>IF(#REF!="d",#REF!,"")</f>
        <v>#REF!</v>
      </c>
      <c r="X83" s="62" t="e">
        <f>IF(#REF!="","",IF(#REF!="D",RANK(W83,$W$3:$W$103,""=0),""))</f>
        <v>#REF!</v>
      </c>
      <c r="Y83" s="63" t="e">
        <f>IF(#REF!="e",#REF!,"")</f>
        <v>#REF!</v>
      </c>
      <c r="Z83" s="62" t="str">
        <f>IF(K83="","",IF(#REF!="E",RANK(Y83,$Y$3:$Y$103,""=0),""))</f>
        <v/>
      </c>
      <c r="AA83" s="63" t="e">
        <f>IF(#REF!="f",#REF!,"")</f>
        <v>#REF!</v>
      </c>
      <c r="AB83" s="62" t="str">
        <f>IF(K83="","",IF(#REF!="F",RANK(AA83,$AA$3:$AA$103,""=0),""))</f>
        <v/>
      </c>
      <c r="AC83" s="63" t="e">
        <f>IF(#REF!="g",#REF!,"")</f>
        <v>#REF!</v>
      </c>
      <c r="AD83" s="62" t="str">
        <f>IF(K83="","",IF(#REF!="G",RANK(AC83,$AC$3:$AC$103,""=0),""))</f>
        <v/>
      </c>
      <c r="AE83" s="63" t="e">
        <f>IF(#REF!="h",#REF!,"")</f>
        <v>#REF!</v>
      </c>
      <c r="AF83" s="62" t="str">
        <f>IF(K83="","",IF(#REF!="H",RANK(AE83,$AE$3:$AE$103,""=0),""))</f>
        <v/>
      </c>
      <c r="AG83" s="63" t="e">
        <f>IF(#REF!="A",#REF!,"")</f>
        <v>#REF!</v>
      </c>
      <c r="AH83" s="62" t="str">
        <f>IF(K83="","",IF(#REF!="A",RANK(AG83,$AG83:$AG$103,""=0),""))</f>
        <v/>
      </c>
    </row>
    <row r="84" spans="1:34" ht="24.95" customHeight="1">
      <c r="A84" s="54">
        <v>0.66111111111111109</v>
      </c>
      <c r="B84" s="73"/>
      <c r="C84" s="55">
        <f>INSCRIPTIONS!E89</f>
        <v>0</v>
      </c>
      <c r="D84" s="55">
        <f>INSCRIPTIONS!F89</f>
        <v>0</v>
      </c>
      <c r="E84" s="55">
        <f>INSCRIPTIONS!G89</f>
        <v>0</v>
      </c>
      <c r="F84" s="55">
        <f>INSCRIPTIONS!H89</f>
        <v>0</v>
      </c>
      <c r="G84" s="55">
        <f>INSCRIPTIONS!I89</f>
        <v>0</v>
      </c>
      <c r="H84" s="55">
        <f>INSCRIPTIONS!J89</f>
        <v>0</v>
      </c>
      <c r="I84" s="55">
        <f>INSCRIPTIONS!K89</f>
        <v>0</v>
      </c>
      <c r="J84" s="14" t="str">
        <f t="shared" si="0"/>
        <v/>
      </c>
      <c r="K84" s="65"/>
      <c r="L84" s="66" t="str">
        <f>IF(K84&gt;0,(K84+$A$1)-(A84+$K$1),"")</f>
        <v/>
      </c>
      <c r="M84" s="68" t="str">
        <f>IF(K84&gt;0,RANK(#REF!,#REF!,""=0),"")</f>
        <v/>
      </c>
      <c r="N84" s="69" t="str">
        <f>IF(J84&lt;17,#REF!,"")</f>
        <v/>
      </c>
      <c r="O84" s="68" t="str">
        <f>IF(K84="","",IF($J84&lt;17,RANK(N84,$N$3:$N$122,""=0),""))</f>
        <v/>
      </c>
      <c r="Q84" s="61" t="e">
        <f>IF(#REF!="j",#REF!,"")</f>
        <v>#REF!</v>
      </c>
      <c r="R84" s="62" t="str">
        <f>IF(K84="","",IF(#REF!="J",RANK(Q84,$Q$3:$Q$103,""=0),""))</f>
        <v/>
      </c>
      <c r="S84" t="e">
        <f>IF(#REF!="b",#REF!,"")</f>
        <v>#REF!</v>
      </c>
      <c r="T84" s="62" t="str">
        <f>IF(K84="","",IF(#REF!="B",RANK(S84,$S$3:$S$122,""=0),""))</f>
        <v/>
      </c>
      <c r="U84" s="63" t="e">
        <f>IF(#REF!="c",#REF!,"")</f>
        <v>#REF!</v>
      </c>
      <c r="V84" s="62" t="str">
        <f>IF(K84="","",IF(#REF!="C",RANK(U84,$U$3:$U$122,""=0),""))</f>
        <v/>
      </c>
      <c r="W84" t="e">
        <f>IF(#REF!="d",#REF!,"")</f>
        <v>#REF!</v>
      </c>
      <c r="X84" s="62" t="e">
        <f>IF(#REF!="","",IF(#REF!="D",RANK(W84,$W$3:$W$103,""=0),""))</f>
        <v>#REF!</v>
      </c>
      <c r="Y84" s="63" t="e">
        <f>IF(#REF!="e",#REF!,"")</f>
        <v>#REF!</v>
      </c>
      <c r="Z84" s="62" t="str">
        <f>IF(K84="","",IF(#REF!="E",RANK(Y84,$Y$3:$Y$103,""=0),""))</f>
        <v/>
      </c>
      <c r="AA84" s="63" t="e">
        <f>IF(#REF!="f",#REF!,"")</f>
        <v>#REF!</v>
      </c>
      <c r="AB84" s="62" t="str">
        <f>IF(K84="","",IF(#REF!="F",RANK(AA84,$AA$3:$AA$103,""=0),""))</f>
        <v/>
      </c>
      <c r="AC84" s="63" t="e">
        <f>IF(#REF!="g",#REF!,"")</f>
        <v>#REF!</v>
      </c>
      <c r="AD84" s="62" t="str">
        <f>IF(K84="","",IF(#REF!="G",RANK(AC84,$AC$3:$AC$103,""=0),""))</f>
        <v/>
      </c>
      <c r="AE84" s="63" t="e">
        <f>IF(#REF!="h",#REF!,"")</f>
        <v>#REF!</v>
      </c>
      <c r="AF84" s="62" t="str">
        <f>IF(K84="","",IF(#REF!="H",RANK(AE84,$AE$3:$AE$103,""=0),""))</f>
        <v/>
      </c>
      <c r="AG84" s="63" t="e">
        <f>IF(#REF!="A",#REF!,"")</f>
        <v>#REF!</v>
      </c>
      <c r="AH84" s="62" t="str">
        <f>IF(K84="","",IF(#REF!="A",RANK(AG84,$AG84:$AG$103,""=0),""))</f>
        <v/>
      </c>
    </row>
    <row r="85" spans="1:34" ht="24.95" customHeight="1">
      <c r="A85" s="54">
        <v>0.66180555555555554</v>
      </c>
      <c r="B85" s="73"/>
      <c r="C85" s="55">
        <f>INSCRIPTIONS!E90</f>
        <v>0</v>
      </c>
      <c r="D85" s="55">
        <f>INSCRIPTIONS!F90</f>
        <v>0</v>
      </c>
      <c r="E85" s="55">
        <f>INSCRIPTIONS!G90</f>
        <v>0</v>
      </c>
      <c r="F85" s="55">
        <f>INSCRIPTIONS!H90</f>
        <v>0</v>
      </c>
      <c r="G85" s="55">
        <f>INSCRIPTIONS!I90</f>
        <v>0</v>
      </c>
      <c r="H85" s="55">
        <f>INSCRIPTIONS!J90</f>
        <v>0</v>
      </c>
      <c r="I85" s="55">
        <f>INSCRIPTIONS!K90</f>
        <v>0</v>
      </c>
      <c r="J85" s="14" t="str">
        <f t="shared" si="0"/>
        <v/>
      </c>
      <c r="K85" s="65"/>
      <c r="L85" s="66" t="str">
        <f>IF(K85&gt;0,(K85+$A$1)-(A85+$K$1),"")</f>
        <v/>
      </c>
      <c r="M85" s="68" t="str">
        <f>IF(K85&gt;0,RANK(#REF!,#REF!,""=0),"")</f>
        <v/>
      </c>
      <c r="N85" s="69" t="str">
        <f>IF(J85&lt;17,#REF!,"")</f>
        <v/>
      </c>
      <c r="O85" s="68" t="str">
        <f>IF(K85="","",IF($J85&lt;17,RANK(N85,$N$3:$N$122,""=0),""))</f>
        <v/>
      </c>
      <c r="Q85" s="61" t="e">
        <f>IF(#REF!="j",#REF!,"")</f>
        <v>#REF!</v>
      </c>
      <c r="R85" s="62" t="str">
        <f>IF(K85="","",IF(#REF!="J",RANK(Q85,$Q$3:$Q$103,""=0),""))</f>
        <v/>
      </c>
      <c r="S85" t="e">
        <f>IF(#REF!="b",#REF!,"")</f>
        <v>#REF!</v>
      </c>
      <c r="T85" s="62" t="str">
        <f>IF(K85="","",IF(#REF!="B",RANK(S85,$S$3:$S$122,""=0),""))</f>
        <v/>
      </c>
      <c r="U85" s="63" t="e">
        <f>IF(#REF!="c",#REF!,"")</f>
        <v>#REF!</v>
      </c>
      <c r="V85" s="62" t="str">
        <f>IF(K85="","",IF(#REF!="C",RANK(U85,$U$3:$U$122,""=0),""))</f>
        <v/>
      </c>
      <c r="W85" t="e">
        <f>IF(#REF!="d",#REF!,"")</f>
        <v>#REF!</v>
      </c>
      <c r="X85" s="62" t="e">
        <f>IF(#REF!="","",IF(#REF!="D",RANK(W85,$W$3:$W$103,""=0),""))</f>
        <v>#REF!</v>
      </c>
      <c r="Y85" s="63" t="e">
        <f>IF(#REF!="e",#REF!,"")</f>
        <v>#REF!</v>
      </c>
      <c r="Z85" s="62" t="str">
        <f>IF(K85="","",IF(#REF!="E",RANK(Y85,$Y$3:$Y$103,""=0),""))</f>
        <v/>
      </c>
      <c r="AA85" s="63" t="e">
        <f>IF(#REF!="f",#REF!,"")</f>
        <v>#REF!</v>
      </c>
      <c r="AB85" s="62" t="str">
        <f>IF(K85="","",IF(#REF!="F",RANK(AA85,$AA$3:$AA$103,""=0),""))</f>
        <v/>
      </c>
      <c r="AC85" s="63" t="e">
        <f>IF(#REF!="g",#REF!,"")</f>
        <v>#REF!</v>
      </c>
      <c r="AD85" s="62" t="str">
        <f>IF(K85="","",IF(#REF!="G",RANK(AC85,$AC$3:$AC$103,""=0),""))</f>
        <v/>
      </c>
      <c r="AE85" s="63" t="e">
        <f>IF(#REF!="h",#REF!,"")</f>
        <v>#REF!</v>
      </c>
      <c r="AF85" s="62" t="str">
        <f>IF(K85="","",IF(#REF!="H",RANK(AE85,$AE$3:$AE$103,""=0),""))</f>
        <v/>
      </c>
      <c r="AG85" s="63" t="e">
        <f>IF(#REF!="A",#REF!,"")</f>
        <v>#REF!</v>
      </c>
      <c r="AH85" s="62" t="str">
        <f>IF(K85="","",IF(#REF!="A",RANK(AG85,$AG85:$AG$103,""=0),""))</f>
        <v/>
      </c>
    </row>
    <row r="86" spans="1:34" ht="24.95" customHeight="1">
      <c r="A86" s="54">
        <v>0.66249999999999998</v>
      </c>
      <c r="B86" s="73"/>
      <c r="C86" s="55">
        <f>INSCRIPTIONS!E91</f>
        <v>0</v>
      </c>
      <c r="D86" s="55">
        <f>INSCRIPTIONS!F91</f>
        <v>0</v>
      </c>
      <c r="E86" s="55">
        <f>INSCRIPTIONS!G91</f>
        <v>0</v>
      </c>
      <c r="F86" s="55">
        <f>INSCRIPTIONS!H91</f>
        <v>0</v>
      </c>
      <c r="G86" s="55">
        <f>INSCRIPTIONS!I91</f>
        <v>0</v>
      </c>
      <c r="H86" s="55">
        <f>INSCRIPTIONS!J91</f>
        <v>0</v>
      </c>
      <c r="I86" s="55">
        <f>INSCRIPTIONS!K91</f>
        <v>0</v>
      </c>
      <c r="J86" s="14" t="str">
        <f t="shared" si="0"/>
        <v/>
      </c>
      <c r="K86" s="65"/>
      <c r="L86" s="66" t="str">
        <f>IF(K86&gt;0,(K86+$A$1)-(A86+$K$1),"")</f>
        <v/>
      </c>
      <c r="M86" s="68" t="str">
        <f>IF(K86&gt;0,RANK(#REF!,#REF!,""=0),"")</f>
        <v/>
      </c>
      <c r="N86" s="69" t="str">
        <f>IF(J86&lt;17,#REF!,"")</f>
        <v/>
      </c>
      <c r="O86" s="68" t="str">
        <f>IF(K86="","",IF($J86&lt;17,RANK(N86,$N$3:$N$122,""=0),""))</f>
        <v/>
      </c>
      <c r="Q86" s="61" t="e">
        <f>IF(#REF!="j",#REF!,"")</f>
        <v>#REF!</v>
      </c>
      <c r="R86" s="62" t="str">
        <f>IF(K86="","",IF(#REF!="J",RANK(Q86,$Q$3:$Q$103,""=0),""))</f>
        <v/>
      </c>
      <c r="S86" t="e">
        <f>IF(#REF!="b",#REF!,"")</f>
        <v>#REF!</v>
      </c>
      <c r="T86" s="62" t="str">
        <f>IF(K86="","",IF(#REF!="B",RANK(S86,$S$3:$S$122,""=0),""))</f>
        <v/>
      </c>
      <c r="U86" s="63" t="e">
        <f>IF(#REF!="c",#REF!,"")</f>
        <v>#REF!</v>
      </c>
      <c r="V86" s="62" t="str">
        <f>IF(K86="","",IF(#REF!="C",RANK(U86,$U$3:$U$122,""=0),""))</f>
        <v/>
      </c>
      <c r="W86" t="e">
        <f>IF(#REF!="d",#REF!,"")</f>
        <v>#REF!</v>
      </c>
      <c r="X86" s="62" t="e">
        <f>IF(#REF!="","",IF(#REF!="D",RANK(W86,$W$3:$W$103,""=0),""))</f>
        <v>#REF!</v>
      </c>
      <c r="Y86" s="63" t="e">
        <f>IF(#REF!="e",#REF!,"")</f>
        <v>#REF!</v>
      </c>
      <c r="Z86" s="62" t="str">
        <f>IF(K86="","",IF(#REF!="E",RANK(Y86,$Y$3:$Y$103,""=0),""))</f>
        <v/>
      </c>
      <c r="AA86" s="63" t="e">
        <f>IF(#REF!="f",#REF!,"")</f>
        <v>#REF!</v>
      </c>
      <c r="AB86" s="62" t="str">
        <f>IF(K86="","",IF(#REF!="F",RANK(AA86,$AA$3:$AA$103,""=0),""))</f>
        <v/>
      </c>
      <c r="AC86" s="63" t="e">
        <f>IF(#REF!="g",#REF!,"")</f>
        <v>#REF!</v>
      </c>
      <c r="AD86" s="62" t="str">
        <f>IF(K86="","",IF(#REF!="G",RANK(AC86,$AC$3:$AC$103,""=0),""))</f>
        <v/>
      </c>
      <c r="AE86" s="63" t="e">
        <f>IF(#REF!="h",#REF!,"")</f>
        <v>#REF!</v>
      </c>
      <c r="AF86" s="62" t="str">
        <f>IF(K86="","",IF(#REF!="H",RANK(AE86,$AE$3:$AE$103,""=0),""))</f>
        <v/>
      </c>
      <c r="AG86" s="63" t="e">
        <f>IF(#REF!="A",#REF!,"")</f>
        <v>#REF!</v>
      </c>
      <c r="AH86" s="62" t="str">
        <f>IF(K86="","",IF(#REF!="A",RANK(AG86,$AG86:$AG$103,""=0),""))</f>
        <v/>
      </c>
    </row>
    <row r="87" spans="1:34" ht="24.95" customHeight="1">
      <c r="A87" s="71">
        <v>0.66319444444444442</v>
      </c>
      <c r="B87" s="73"/>
      <c r="C87" s="55">
        <f>INSCRIPTIONS!E92</f>
        <v>0</v>
      </c>
      <c r="D87" s="55">
        <f>INSCRIPTIONS!F92</f>
        <v>0</v>
      </c>
      <c r="E87" s="55">
        <f>INSCRIPTIONS!G92</f>
        <v>0</v>
      </c>
      <c r="F87" s="55">
        <f>INSCRIPTIONS!H92</f>
        <v>0</v>
      </c>
      <c r="G87" s="55">
        <f>INSCRIPTIONS!I92</f>
        <v>0</v>
      </c>
      <c r="H87" s="55">
        <f>INSCRIPTIONS!J92</f>
        <v>0</v>
      </c>
      <c r="I87" s="55">
        <f>INSCRIPTIONS!K92</f>
        <v>0</v>
      </c>
      <c r="J87" s="14" t="str">
        <f t="shared" si="0"/>
        <v/>
      </c>
      <c r="K87" s="65"/>
      <c r="L87" s="66" t="str">
        <f>IF(K87&gt;0,(K87+$A$1)-(A87+$K$1),"")</f>
        <v/>
      </c>
      <c r="M87" s="68" t="str">
        <f>IF(K87&gt;0,RANK(#REF!,#REF!,""=0),"")</f>
        <v/>
      </c>
      <c r="N87" s="69" t="str">
        <f>IF(J87&lt;17,#REF!,"")</f>
        <v/>
      </c>
      <c r="O87" s="68" t="str">
        <f>IF(K87="","",IF($J87&lt;17,RANK(N87,$N$3:$N$122,""=0),""))</f>
        <v/>
      </c>
      <c r="Q87" s="61" t="e">
        <f>IF(#REF!="j",#REF!,"")</f>
        <v>#REF!</v>
      </c>
      <c r="R87" s="62" t="str">
        <f>IF(K87="","",IF(#REF!="J",RANK(Q87,$Q$3:$Q$103,""=0),""))</f>
        <v/>
      </c>
      <c r="S87" t="e">
        <f>IF(#REF!="b",#REF!,"")</f>
        <v>#REF!</v>
      </c>
      <c r="T87" s="62" t="str">
        <f>IF(K87="","",IF(#REF!="B",RANK(S87,$S$3:$S$122,""=0),""))</f>
        <v/>
      </c>
      <c r="U87" s="63" t="e">
        <f>IF(#REF!="c",#REF!,"")</f>
        <v>#REF!</v>
      </c>
      <c r="V87" s="62" t="str">
        <f>IF(K87="","",IF(#REF!="C",RANK(U87,$U$3:$U$122,""=0),""))</f>
        <v/>
      </c>
      <c r="W87" t="e">
        <f>IF(#REF!="d",#REF!,"")</f>
        <v>#REF!</v>
      </c>
      <c r="X87" s="62" t="e">
        <f>IF(#REF!="","",IF(#REF!="D",RANK(W87,$W$3:$W$103,""=0),""))</f>
        <v>#REF!</v>
      </c>
      <c r="Y87" s="63" t="e">
        <f>IF(#REF!="e",#REF!,"")</f>
        <v>#REF!</v>
      </c>
      <c r="Z87" s="62" t="str">
        <f>IF(K87="","",IF(#REF!="E",RANK(Y87,$Y$3:$Y$103,""=0),""))</f>
        <v/>
      </c>
      <c r="AA87" s="63" t="e">
        <f>IF(#REF!="f",#REF!,"")</f>
        <v>#REF!</v>
      </c>
      <c r="AB87" s="62" t="str">
        <f>IF(K87="","",IF(#REF!="F",RANK(AA87,$AA$3:$AA$103,""=0),""))</f>
        <v/>
      </c>
      <c r="AC87" s="63" t="e">
        <f>IF(#REF!="g",#REF!,"")</f>
        <v>#REF!</v>
      </c>
      <c r="AD87" s="62" t="str">
        <f>IF(K87="","",IF(#REF!="G",RANK(AC87,$AC$3:$AC$103,""=0),""))</f>
        <v/>
      </c>
      <c r="AE87" s="63" t="e">
        <f>IF(#REF!="h",#REF!,"")</f>
        <v>#REF!</v>
      </c>
      <c r="AF87" s="62" t="str">
        <f>IF(K87="","",IF(#REF!="H",RANK(AE87,$AE$3:$AE$103,""=0),""))</f>
        <v/>
      </c>
      <c r="AG87" s="63" t="e">
        <f>IF(#REF!="A",#REF!,"")</f>
        <v>#REF!</v>
      </c>
      <c r="AH87" s="62" t="str">
        <f>IF(K87="","",IF(#REF!="A",RANK(AG87,$AG87:$AG$103,""=0),""))</f>
        <v/>
      </c>
    </row>
    <row r="88" spans="1:34" ht="24.95" customHeight="1">
      <c r="A88" s="71">
        <v>0.66388888888888886</v>
      </c>
      <c r="B88" s="73"/>
      <c r="C88" s="55">
        <f>INSCRIPTIONS!E93</f>
        <v>0</v>
      </c>
      <c r="D88" s="55">
        <f>INSCRIPTIONS!F93</f>
        <v>0</v>
      </c>
      <c r="E88" s="55">
        <f>INSCRIPTIONS!G93</f>
        <v>0</v>
      </c>
      <c r="F88" s="55">
        <f>INSCRIPTIONS!H93</f>
        <v>0</v>
      </c>
      <c r="G88" s="55">
        <f>INSCRIPTIONS!I93</f>
        <v>0</v>
      </c>
      <c r="H88" s="55">
        <f>INSCRIPTIONS!J93</f>
        <v>0</v>
      </c>
      <c r="I88" s="55">
        <f>INSCRIPTIONS!K93</f>
        <v>0</v>
      </c>
      <c r="J88" s="14" t="str">
        <f t="shared" si="0"/>
        <v/>
      </c>
      <c r="K88" s="65"/>
      <c r="L88" s="66" t="str">
        <f>IF(K88&gt;0,(K88+$A$1)-(A88+$K$1),"")</f>
        <v/>
      </c>
      <c r="M88" s="68" t="str">
        <f>IF(K88&gt;0,RANK(#REF!,#REF!,""=0),"")</f>
        <v/>
      </c>
      <c r="N88" s="69" t="str">
        <f>IF(J88&lt;17,#REF!,"")</f>
        <v/>
      </c>
      <c r="O88" s="68" t="str">
        <f>IF(K88="","",IF($J88&lt;17,RANK(N88,$N$3:$N$122,""=0),""))</f>
        <v/>
      </c>
      <c r="Q88" s="61" t="e">
        <f>IF(#REF!="j",#REF!,"")</f>
        <v>#REF!</v>
      </c>
      <c r="R88" s="62" t="str">
        <f>IF(K88="","",IF(#REF!="J",RANK(Q88,$Q$3:$Q$103,""=0),""))</f>
        <v/>
      </c>
      <c r="S88" t="e">
        <f>IF(#REF!="b",#REF!,"")</f>
        <v>#REF!</v>
      </c>
      <c r="T88" s="62" t="str">
        <f>IF(K88="","",IF(#REF!="B",RANK(S88,$S$3:$S$122,""=0),""))</f>
        <v/>
      </c>
      <c r="U88" s="63" t="e">
        <f>IF(#REF!="c",#REF!,"")</f>
        <v>#REF!</v>
      </c>
      <c r="V88" s="62" t="str">
        <f>IF(K88="","",IF(#REF!="C",RANK(U88,$U$3:$U$122,""=0),""))</f>
        <v/>
      </c>
      <c r="W88" t="e">
        <f>IF(#REF!="d",#REF!,"")</f>
        <v>#REF!</v>
      </c>
      <c r="X88" s="62" t="e">
        <f>IF(#REF!="","",IF(#REF!="D",RANK(W88,$W$3:$W$103,""=0),""))</f>
        <v>#REF!</v>
      </c>
      <c r="Y88" s="63" t="e">
        <f>IF(#REF!="e",#REF!,"")</f>
        <v>#REF!</v>
      </c>
      <c r="Z88" s="62" t="str">
        <f>IF(K88="","",IF(#REF!="E",RANK(Y88,$Y$3:$Y$103,""=0),""))</f>
        <v/>
      </c>
      <c r="AA88" s="63" t="e">
        <f>IF(#REF!="f",#REF!,"")</f>
        <v>#REF!</v>
      </c>
      <c r="AB88" s="62" t="str">
        <f>IF(K88="","",IF(#REF!="F",RANK(AA88,$AA$3:$AA$103,""=0),""))</f>
        <v/>
      </c>
      <c r="AC88" s="63" t="e">
        <f>IF(#REF!="g",#REF!,"")</f>
        <v>#REF!</v>
      </c>
      <c r="AD88" s="62" t="str">
        <f>IF(K88="","",IF(#REF!="G",RANK(AC88,$AC$3:$AC$103,""=0),""))</f>
        <v/>
      </c>
      <c r="AE88" s="63" t="e">
        <f>IF(#REF!="h",#REF!,"")</f>
        <v>#REF!</v>
      </c>
      <c r="AF88" s="62" t="str">
        <f>IF(K88="","",IF(#REF!="H",RANK(AE88,$AE$3:$AE$103,""=0),""))</f>
        <v/>
      </c>
      <c r="AG88" s="63" t="e">
        <f>IF(#REF!="A",#REF!,"")</f>
        <v>#REF!</v>
      </c>
      <c r="AH88" s="62" t="str">
        <f>IF(K88="","",IF(#REF!="A",RANK(AG88,$AG88:$AG$103,""=0),""))</f>
        <v/>
      </c>
    </row>
    <row r="89" spans="1:34" ht="24.95" customHeight="1">
      <c r="A89" s="71">
        <v>0.6645833333333333</v>
      </c>
      <c r="B89" s="73"/>
      <c r="C89" s="55">
        <f>INSCRIPTIONS!E94</f>
        <v>0</v>
      </c>
      <c r="D89" s="55">
        <f>INSCRIPTIONS!F94</f>
        <v>0</v>
      </c>
      <c r="E89" s="55">
        <f>INSCRIPTIONS!G94</f>
        <v>0</v>
      </c>
      <c r="F89" s="55">
        <f>INSCRIPTIONS!H94</f>
        <v>0</v>
      </c>
      <c r="G89" s="55">
        <f>INSCRIPTIONS!I94</f>
        <v>0</v>
      </c>
      <c r="H89" s="55">
        <f>INSCRIPTIONS!J94</f>
        <v>0</v>
      </c>
      <c r="I89" s="55">
        <f>INSCRIPTIONS!K94</f>
        <v>0</v>
      </c>
      <c r="J89" s="14" t="str">
        <f t="shared" si="0"/>
        <v/>
      </c>
      <c r="K89" s="65"/>
      <c r="L89" s="66" t="str">
        <f>IF(K89&gt;0,(K89+$A$1)-(A89+$K$1),"")</f>
        <v/>
      </c>
      <c r="M89" s="68" t="str">
        <f>IF(K89&gt;0,RANK(#REF!,#REF!,""=0),"")</f>
        <v/>
      </c>
      <c r="N89" s="69" t="str">
        <f>IF(J89&lt;17,#REF!,"")</f>
        <v/>
      </c>
      <c r="O89" s="68" t="str">
        <f>IF(K89="","",IF($J89&lt;17,RANK(N89,$N$3:$N$122,""=0),""))</f>
        <v/>
      </c>
      <c r="Q89" s="61" t="e">
        <f>IF(#REF!="j",#REF!,"")</f>
        <v>#REF!</v>
      </c>
      <c r="R89" s="62" t="str">
        <f>IF(K89="","",IF(#REF!="J",RANK(Q89,$Q$3:$Q$103,""=0),""))</f>
        <v/>
      </c>
      <c r="S89" t="e">
        <f>IF(#REF!="b",#REF!,"")</f>
        <v>#REF!</v>
      </c>
      <c r="T89" s="62" t="str">
        <f>IF(K89="","",IF(#REF!="B",RANK(S89,$S$3:$S$122,""=0),""))</f>
        <v/>
      </c>
      <c r="U89" s="63" t="e">
        <f>IF(#REF!="c",#REF!,"")</f>
        <v>#REF!</v>
      </c>
      <c r="V89" s="62" t="str">
        <f>IF(K89="","",IF(#REF!="C",RANK(U89,$U$3:$U$122,""=0),""))</f>
        <v/>
      </c>
      <c r="W89" t="e">
        <f>IF(#REF!="d",#REF!,"")</f>
        <v>#REF!</v>
      </c>
      <c r="X89" s="62" t="e">
        <f>IF(#REF!="","",IF(#REF!="D",RANK(W89,$W$3:$W$103,""=0),""))</f>
        <v>#REF!</v>
      </c>
      <c r="Y89" s="63" t="e">
        <f>IF(#REF!="e",#REF!,"")</f>
        <v>#REF!</v>
      </c>
      <c r="Z89" s="62" t="str">
        <f>IF(K89="","",IF(#REF!="E",RANK(Y89,$Y$3:$Y$103,""=0),""))</f>
        <v/>
      </c>
      <c r="AA89" s="63" t="e">
        <f>IF(#REF!="f",#REF!,"")</f>
        <v>#REF!</v>
      </c>
      <c r="AB89" s="62" t="str">
        <f>IF(K89="","",IF(#REF!="F",RANK(AA89,$AA$3:$AA$103,""=0),""))</f>
        <v/>
      </c>
      <c r="AC89" s="63" t="e">
        <f>IF(#REF!="g",#REF!,"")</f>
        <v>#REF!</v>
      </c>
      <c r="AD89" s="62" t="str">
        <f>IF(K89="","",IF(#REF!="G",RANK(AC89,$AC$3:$AC$103,""=0),""))</f>
        <v/>
      </c>
      <c r="AE89" s="63" t="e">
        <f>IF(#REF!="h",#REF!,"")</f>
        <v>#REF!</v>
      </c>
      <c r="AF89" s="62" t="str">
        <f>IF(K89="","",IF(#REF!="H",RANK(AE89,$AE$3:$AE$103,""=0),""))</f>
        <v/>
      </c>
      <c r="AG89" s="63" t="e">
        <f>IF(#REF!="A",#REF!,"")</f>
        <v>#REF!</v>
      </c>
      <c r="AH89" s="62" t="str">
        <f>IF(K89="","",IF(#REF!="A",RANK(AG89,$AG89:$AG$103,""=0),""))</f>
        <v/>
      </c>
    </row>
    <row r="90" spans="1:34" ht="24.95" customHeight="1">
      <c r="A90" s="71">
        <v>0.66527777777777775</v>
      </c>
      <c r="B90" s="73"/>
      <c r="C90" s="55">
        <f>INSCRIPTIONS!E95</f>
        <v>0</v>
      </c>
      <c r="D90" s="55">
        <f>INSCRIPTIONS!F95</f>
        <v>0</v>
      </c>
      <c r="E90" s="55">
        <f>INSCRIPTIONS!G95</f>
        <v>0</v>
      </c>
      <c r="F90" s="55">
        <f>INSCRIPTIONS!H95</f>
        <v>0</v>
      </c>
      <c r="G90" s="55">
        <f>INSCRIPTIONS!I95</f>
        <v>0</v>
      </c>
      <c r="H90" s="55">
        <f>INSCRIPTIONS!J95</f>
        <v>0</v>
      </c>
      <c r="I90" s="55">
        <f>INSCRIPTIONS!K95</f>
        <v>0</v>
      </c>
      <c r="J90" s="14" t="str">
        <f t="shared" si="0"/>
        <v/>
      </c>
      <c r="K90" s="65"/>
      <c r="L90" s="66" t="str">
        <f>IF(K90&gt;0,(K90+$A$1)-(A90+$K$1),"")</f>
        <v/>
      </c>
      <c r="M90" s="68" t="str">
        <f>IF(K90&gt;0,RANK(#REF!,#REF!,""=0),"")</f>
        <v/>
      </c>
      <c r="N90" s="69" t="str">
        <f>IF(J90&lt;17,#REF!,"")</f>
        <v/>
      </c>
      <c r="O90" s="68" t="str">
        <f>IF(K90="","",IF($J90&lt;17,RANK(N90,$N$3:$N$122,""=0),""))</f>
        <v/>
      </c>
      <c r="Q90" s="61" t="e">
        <f>IF(#REF!="j",#REF!,"")</f>
        <v>#REF!</v>
      </c>
      <c r="R90" s="62" t="str">
        <f>IF(K90="","",IF(#REF!="J",RANK(Q90,$Q$3:$Q$103,""=0),""))</f>
        <v/>
      </c>
      <c r="S90" t="e">
        <f>IF(#REF!="b",#REF!,"")</f>
        <v>#REF!</v>
      </c>
      <c r="T90" s="62" t="str">
        <f>IF(K90="","",IF(#REF!="B",RANK(S90,$S$3:$S$122,""=0),""))</f>
        <v/>
      </c>
      <c r="U90" s="63" t="e">
        <f>IF(#REF!="c",#REF!,"")</f>
        <v>#REF!</v>
      </c>
      <c r="V90" s="62" t="str">
        <f>IF(K90="","",IF(#REF!="C",RANK(U90,$U$3:$U$122,""=0),""))</f>
        <v/>
      </c>
      <c r="W90" t="e">
        <f>IF(#REF!="d",#REF!,"")</f>
        <v>#REF!</v>
      </c>
      <c r="X90" s="62" t="e">
        <f>IF(#REF!="","",IF(#REF!="D",RANK(W90,$W$3:$W$103,""=0),""))</f>
        <v>#REF!</v>
      </c>
      <c r="Y90" s="63" t="e">
        <f>IF(#REF!="e",#REF!,"")</f>
        <v>#REF!</v>
      </c>
      <c r="Z90" s="62" t="str">
        <f>IF(K90="","",IF(#REF!="E",RANK(Y90,$Y$3:$Y$103,""=0),""))</f>
        <v/>
      </c>
      <c r="AA90" s="63" t="e">
        <f>IF(#REF!="f",#REF!,"")</f>
        <v>#REF!</v>
      </c>
      <c r="AB90" s="62" t="str">
        <f>IF(K90="","",IF(#REF!="F",RANK(AA90,$AA$3:$AA$103,""=0),""))</f>
        <v/>
      </c>
      <c r="AC90" s="63" t="e">
        <f>IF(#REF!="g",#REF!,"")</f>
        <v>#REF!</v>
      </c>
      <c r="AD90" s="62" t="str">
        <f>IF(K90="","",IF(#REF!="G",RANK(AC90,$AC$3:$AC$103,""=0),""))</f>
        <v/>
      </c>
      <c r="AE90" s="63" t="e">
        <f>IF(#REF!="h",#REF!,"")</f>
        <v>#REF!</v>
      </c>
      <c r="AF90" s="62" t="str">
        <f>IF(K90="","",IF(#REF!="H",RANK(AE90,$AE$3:$AE$103,""=0),""))</f>
        <v/>
      </c>
      <c r="AG90" s="63" t="e">
        <f>IF(#REF!="A",#REF!,"")</f>
        <v>#REF!</v>
      </c>
      <c r="AH90" s="62" t="str">
        <f>IF(K90="","",IF(#REF!="A",RANK(AG90,$AG90:$AG$103,""=0),""))</f>
        <v/>
      </c>
    </row>
    <row r="91" spans="1:34" ht="24.95" customHeight="1">
      <c r="A91" s="71">
        <v>0.66597222222222219</v>
      </c>
      <c r="B91" s="73"/>
      <c r="C91" s="55">
        <f>INSCRIPTIONS!E96</f>
        <v>0</v>
      </c>
      <c r="D91" s="55">
        <f>INSCRIPTIONS!F96</f>
        <v>0</v>
      </c>
      <c r="E91" s="55">
        <f>INSCRIPTIONS!G96</f>
        <v>0</v>
      </c>
      <c r="F91" s="55">
        <f>INSCRIPTIONS!H96</f>
        <v>0</v>
      </c>
      <c r="G91" s="55">
        <f>INSCRIPTIONS!I96</f>
        <v>0</v>
      </c>
      <c r="H91" s="55">
        <f>INSCRIPTIONS!J96</f>
        <v>0</v>
      </c>
      <c r="I91" s="55">
        <f>INSCRIPTIONS!K96</f>
        <v>0</v>
      </c>
      <c r="J91" s="14" t="str">
        <f t="shared" si="0"/>
        <v/>
      </c>
      <c r="K91" s="65"/>
      <c r="L91" s="66" t="str">
        <f>IF(K91&gt;0,(K91+$A$1)-(A91+$K$1),"")</f>
        <v/>
      </c>
      <c r="M91" s="68" t="str">
        <f>IF(K91&gt;0,RANK(#REF!,#REF!,""=0),"")</f>
        <v/>
      </c>
      <c r="N91" s="69" t="str">
        <f>IF(J91&lt;17,#REF!,"")</f>
        <v/>
      </c>
      <c r="O91" s="68" t="str">
        <f>IF(K91="","",IF($J91&lt;17,RANK(N91,$N$3:$N$122,""=0),""))</f>
        <v/>
      </c>
      <c r="Q91" s="61" t="e">
        <f>IF(#REF!="j",#REF!,"")</f>
        <v>#REF!</v>
      </c>
      <c r="R91" s="62" t="str">
        <f>IF(K91="","",IF(#REF!="J",RANK(Q91,$Q$3:$Q$103,""=0),""))</f>
        <v/>
      </c>
      <c r="S91" t="e">
        <f>IF(#REF!="b",#REF!,"")</f>
        <v>#REF!</v>
      </c>
      <c r="T91" s="62" t="str">
        <f>IF(K91="","",IF(#REF!="B",RANK(S91,$S$3:$S$122,""=0),""))</f>
        <v/>
      </c>
      <c r="U91" s="63" t="e">
        <f>IF(#REF!="c",#REF!,"")</f>
        <v>#REF!</v>
      </c>
      <c r="V91" s="62" t="str">
        <f>IF(K91="","",IF(#REF!="C",RANK(U91,$U$3:$U$122,""=0),""))</f>
        <v/>
      </c>
      <c r="W91" t="e">
        <f>IF(#REF!="d",#REF!,"")</f>
        <v>#REF!</v>
      </c>
      <c r="X91" s="62" t="e">
        <f>IF(#REF!="","",IF(#REF!="D",RANK(W91,$W$3:$W$103,""=0),""))</f>
        <v>#REF!</v>
      </c>
      <c r="Y91" s="63" t="e">
        <f>IF(#REF!="e",#REF!,"")</f>
        <v>#REF!</v>
      </c>
      <c r="Z91" s="62" t="str">
        <f>IF(K91="","",IF(#REF!="E",RANK(Y91,$Y$3:$Y$103,""=0),""))</f>
        <v/>
      </c>
      <c r="AA91" s="63" t="e">
        <f>IF(#REF!="f",#REF!,"")</f>
        <v>#REF!</v>
      </c>
      <c r="AB91" s="62" t="str">
        <f>IF(K91="","",IF(#REF!="F",RANK(AA91,$AA$3:$AA$103,""=0),""))</f>
        <v/>
      </c>
      <c r="AC91" s="63" t="e">
        <f>IF(#REF!="g",#REF!,"")</f>
        <v>#REF!</v>
      </c>
      <c r="AD91" s="62" t="str">
        <f>IF(K91="","",IF(#REF!="G",RANK(AC91,$AC$3:$AC$103,""=0),""))</f>
        <v/>
      </c>
      <c r="AE91" s="63" t="e">
        <f>IF(#REF!="h",#REF!,"")</f>
        <v>#REF!</v>
      </c>
      <c r="AF91" s="62" t="str">
        <f>IF(K91="","",IF(#REF!="H",RANK(AE91,$AE$3:$AE$103,""=0),""))</f>
        <v/>
      </c>
      <c r="AG91" s="63" t="e">
        <f>IF(#REF!="A",#REF!,"")</f>
        <v>#REF!</v>
      </c>
      <c r="AH91" s="62" t="str">
        <f>IF(K91="","",IF(#REF!="A",RANK(AG91,$AG91:$AG$103,""=0),""))</f>
        <v/>
      </c>
    </row>
    <row r="92" spans="1:34" ht="24.95" customHeight="1">
      <c r="A92" s="71">
        <v>0.66666666666666663</v>
      </c>
      <c r="B92" s="73"/>
      <c r="C92" s="55">
        <f>INSCRIPTIONS!E97</f>
        <v>0</v>
      </c>
      <c r="D92" s="55">
        <f>INSCRIPTIONS!F97</f>
        <v>0</v>
      </c>
      <c r="E92" s="55">
        <f>INSCRIPTIONS!G97</f>
        <v>0</v>
      </c>
      <c r="F92" s="55">
        <f>INSCRIPTIONS!H97</f>
        <v>0</v>
      </c>
      <c r="G92" s="55">
        <f>INSCRIPTIONS!I97</f>
        <v>0</v>
      </c>
      <c r="H92" s="55">
        <f>INSCRIPTIONS!J97</f>
        <v>0</v>
      </c>
      <c r="I92" s="55">
        <f>INSCRIPTIONS!K97</f>
        <v>0</v>
      </c>
      <c r="J92" s="14" t="str">
        <f t="shared" si="0"/>
        <v/>
      </c>
      <c r="K92" s="65"/>
      <c r="L92" s="66" t="str">
        <f>IF(K92&gt;0,(K92+$A$1)-(A92+$K$1),"")</f>
        <v/>
      </c>
      <c r="M92" s="68" t="str">
        <f>IF(K92&gt;0,RANK(#REF!,#REF!,""=0),"")</f>
        <v/>
      </c>
      <c r="N92" s="69" t="str">
        <f>IF(J92&lt;17,#REF!,"")</f>
        <v/>
      </c>
      <c r="O92" s="68" t="str">
        <f>IF(K92="","",IF($J92&lt;17,RANK(N92,$N$3:$N$122,""=0),""))</f>
        <v/>
      </c>
      <c r="Q92" s="61" t="e">
        <f>IF(#REF!="j",#REF!,"")</f>
        <v>#REF!</v>
      </c>
      <c r="R92" s="62" t="str">
        <f>IF(K92="","",IF(#REF!="J",RANK(Q92,$Q$3:$Q$103,""=0),""))</f>
        <v/>
      </c>
      <c r="S92" t="e">
        <f>IF(#REF!="b",#REF!,"")</f>
        <v>#REF!</v>
      </c>
      <c r="T92" s="62" t="str">
        <f>IF(K92="","",IF(#REF!="B",RANK(S92,$S$3:$S$122,""=0),""))</f>
        <v/>
      </c>
      <c r="U92" s="63" t="e">
        <f>IF(#REF!="c",#REF!,"")</f>
        <v>#REF!</v>
      </c>
      <c r="V92" s="62" t="str">
        <f>IF(K92="","",IF(#REF!="C",RANK(U92,$U$3:$U$122,""=0),""))</f>
        <v/>
      </c>
      <c r="W92" t="e">
        <f>IF(#REF!="d",#REF!,"")</f>
        <v>#REF!</v>
      </c>
      <c r="X92" s="62" t="e">
        <f>IF(#REF!="","",IF(#REF!="D",RANK(W92,$W$3:$W$103,""=0),""))</f>
        <v>#REF!</v>
      </c>
      <c r="Y92" s="63" t="e">
        <f>IF(#REF!="e",#REF!,"")</f>
        <v>#REF!</v>
      </c>
      <c r="Z92" s="62" t="str">
        <f>IF(K92="","",IF(#REF!="E",RANK(Y92,$Y$3:$Y$103,""=0),""))</f>
        <v/>
      </c>
      <c r="AA92" s="63" t="e">
        <f>IF(#REF!="f",#REF!,"")</f>
        <v>#REF!</v>
      </c>
      <c r="AB92" s="62" t="str">
        <f>IF(K92="","",IF(#REF!="F",RANK(AA92,$AA$3:$AA$103,""=0),""))</f>
        <v/>
      </c>
      <c r="AC92" s="63" t="e">
        <f>IF(#REF!="g",#REF!,"")</f>
        <v>#REF!</v>
      </c>
      <c r="AD92" s="62" t="str">
        <f>IF(K92="","",IF(#REF!="G",RANK(AC92,$AC$3:$AC$103,""=0),""))</f>
        <v/>
      </c>
      <c r="AE92" s="63" t="e">
        <f>IF(#REF!="h",#REF!,"")</f>
        <v>#REF!</v>
      </c>
      <c r="AF92" s="62" t="str">
        <f>IF(K92="","",IF(#REF!="H",RANK(AE92,$AE$3:$AE$103,""=0),""))</f>
        <v/>
      </c>
      <c r="AG92" s="63" t="e">
        <f>IF(#REF!="A",#REF!,"")</f>
        <v>#REF!</v>
      </c>
      <c r="AH92" s="62" t="str">
        <f>IF(K92="","",IF(#REF!="A",RANK(AG92,$AG92:$AG$103,""=0),""))</f>
        <v/>
      </c>
    </row>
    <row r="93" spans="1:34" ht="24.95" customHeight="1">
      <c r="A93" s="71">
        <v>0.66736111111111107</v>
      </c>
      <c r="B93" s="73"/>
      <c r="C93" s="55">
        <f>INSCRIPTIONS!E98</f>
        <v>0</v>
      </c>
      <c r="D93" s="55">
        <f>INSCRIPTIONS!F98</f>
        <v>0</v>
      </c>
      <c r="E93" s="55">
        <f>INSCRIPTIONS!G98</f>
        <v>0</v>
      </c>
      <c r="F93" s="55">
        <f>INSCRIPTIONS!H98</f>
        <v>0</v>
      </c>
      <c r="G93" s="55">
        <f>INSCRIPTIONS!I98</f>
        <v>0</v>
      </c>
      <c r="H93" s="55">
        <f>INSCRIPTIONS!J98</f>
        <v>0</v>
      </c>
      <c r="I93" s="55">
        <f>INSCRIPTIONS!K98</f>
        <v>0</v>
      </c>
      <c r="J93" s="14" t="str">
        <f t="shared" si="0"/>
        <v/>
      </c>
      <c r="K93" s="65"/>
      <c r="L93" s="66" t="str">
        <f>IF(K93&gt;0,(K93+$A$1)-(A93+$K$1),"")</f>
        <v/>
      </c>
      <c r="M93" s="68" t="str">
        <f>IF(K93&gt;0,RANK(#REF!,#REF!,""=0),"")</f>
        <v/>
      </c>
      <c r="N93" s="69" t="str">
        <f>IF(J93&lt;17,#REF!,"")</f>
        <v/>
      </c>
      <c r="O93" s="68" t="str">
        <f>IF(K93="","",IF($J93&lt;17,RANK(N93,$N$3:$N$122,""=0),""))</f>
        <v/>
      </c>
      <c r="Q93" s="61" t="e">
        <f>IF(#REF!="j",#REF!,"")</f>
        <v>#REF!</v>
      </c>
      <c r="R93" s="62" t="str">
        <f>IF(K93="","",IF(#REF!="J",RANK(Q93,$Q$3:$Q$103,""=0),""))</f>
        <v/>
      </c>
      <c r="S93" t="e">
        <f>IF(#REF!="b",#REF!,"")</f>
        <v>#REF!</v>
      </c>
      <c r="T93" s="62" t="str">
        <f>IF(K93="","",IF(#REF!="B",RANK(S93,$S$3:$S$122,""=0),""))</f>
        <v/>
      </c>
      <c r="U93" s="63" t="e">
        <f>IF(#REF!="c",#REF!,"")</f>
        <v>#REF!</v>
      </c>
      <c r="V93" s="62" t="str">
        <f>IF(K93="","",IF(#REF!="C",RANK(U93,$U$3:$U$122,""=0),""))</f>
        <v/>
      </c>
      <c r="W93" t="e">
        <f>IF(#REF!="d",#REF!,"")</f>
        <v>#REF!</v>
      </c>
      <c r="X93" s="62" t="e">
        <f>IF(#REF!="","",IF(#REF!="D",RANK(W93,$W$3:$W$103,""=0),""))</f>
        <v>#REF!</v>
      </c>
      <c r="Y93" s="63" t="e">
        <f>IF(#REF!="e",#REF!,"")</f>
        <v>#REF!</v>
      </c>
      <c r="Z93" s="62" t="str">
        <f>IF(K93="","",IF(#REF!="E",RANK(Y93,$Y$3:$Y$103,""=0),""))</f>
        <v/>
      </c>
      <c r="AA93" s="63" t="e">
        <f>IF(#REF!="f",#REF!,"")</f>
        <v>#REF!</v>
      </c>
      <c r="AB93" s="62" t="str">
        <f>IF(K93="","",IF(#REF!="F",RANK(AA93,$AA$3:$AA$103,""=0),""))</f>
        <v/>
      </c>
      <c r="AC93" s="63" t="e">
        <f>IF(#REF!="g",#REF!,"")</f>
        <v>#REF!</v>
      </c>
      <c r="AD93" s="62" t="str">
        <f>IF(K93="","",IF(#REF!="G",RANK(AC93,$AC$3:$AC$103,""=0),""))</f>
        <v/>
      </c>
      <c r="AE93" s="63" t="e">
        <f>IF(#REF!="h",#REF!,"")</f>
        <v>#REF!</v>
      </c>
      <c r="AF93" s="62" t="str">
        <f>IF(K93="","",IF(#REF!="H",RANK(AE93,$AE$3:$AE$103,""=0),""))</f>
        <v/>
      </c>
      <c r="AG93" s="63" t="e">
        <f>IF(#REF!="A",#REF!,"")</f>
        <v>#REF!</v>
      </c>
      <c r="AH93" s="62" t="str">
        <f>IF(K93="","",IF(#REF!="A",RANK(AG93,$AG93:$AG$103,""=0),""))</f>
        <v/>
      </c>
    </row>
    <row r="94" spans="1:34" ht="24.95" customHeight="1">
      <c r="A94" s="71">
        <v>0.66805555555555562</v>
      </c>
      <c r="B94" s="73"/>
      <c r="C94" s="55">
        <f>INSCRIPTIONS!E99</f>
        <v>0</v>
      </c>
      <c r="D94" s="55">
        <f>INSCRIPTIONS!F99</f>
        <v>0</v>
      </c>
      <c r="E94" s="55">
        <f>INSCRIPTIONS!G99</f>
        <v>0</v>
      </c>
      <c r="F94" s="55">
        <f>INSCRIPTIONS!H99</f>
        <v>0</v>
      </c>
      <c r="G94" s="55">
        <f>INSCRIPTIONS!I99</f>
        <v>0</v>
      </c>
      <c r="H94" s="55">
        <f>INSCRIPTIONS!J99</f>
        <v>0</v>
      </c>
      <c r="I94" s="55">
        <f>INSCRIPTIONS!K99</f>
        <v>0</v>
      </c>
      <c r="J94" s="14" t="str">
        <f t="shared" si="0"/>
        <v/>
      </c>
      <c r="K94" s="65"/>
      <c r="L94" s="66" t="str">
        <f>IF(K94&gt;0,(K94+$A$1)-(A94+$K$1),"")</f>
        <v/>
      </c>
      <c r="M94" s="68" t="str">
        <f>IF(K94&gt;0,RANK(#REF!,#REF!,""=0),"")</f>
        <v/>
      </c>
      <c r="N94" s="69" t="str">
        <f>IF(J94&lt;17,#REF!,"")</f>
        <v/>
      </c>
      <c r="O94" s="68" t="str">
        <f>IF(K94="","",IF($J94&lt;17,RANK(N94,$N$3:$N$122,""=0),""))</f>
        <v/>
      </c>
      <c r="Q94" s="61" t="e">
        <f>IF(#REF!="j",#REF!,"")</f>
        <v>#REF!</v>
      </c>
      <c r="R94" s="62" t="str">
        <f>IF(K94="","",IF(#REF!="J",RANK(Q94,$Q$3:$Q$103,""=0),""))</f>
        <v/>
      </c>
      <c r="S94" t="e">
        <f>IF(#REF!="b",#REF!,"")</f>
        <v>#REF!</v>
      </c>
      <c r="T94" s="62" t="str">
        <f>IF(K94="","",IF(#REF!="B",RANK(S94,$S$3:$S$122,""=0),""))</f>
        <v/>
      </c>
      <c r="U94" s="63" t="e">
        <f>IF(#REF!="c",#REF!,"")</f>
        <v>#REF!</v>
      </c>
      <c r="V94" s="62" t="str">
        <f>IF(K94="","",IF(#REF!="C",RANK(U94,$U$3:$U$122,""=0),""))</f>
        <v/>
      </c>
      <c r="W94" t="e">
        <f>IF(#REF!="d",#REF!,"")</f>
        <v>#REF!</v>
      </c>
      <c r="X94" s="62" t="e">
        <f>IF(#REF!="","",IF(#REF!="D",RANK(W94,$W$3:$W$103,""=0),""))</f>
        <v>#REF!</v>
      </c>
      <c r="Y94" s="63" t="e">
        <f>IF(#REF!="e",#REF!,"")</f>
        <v>#REF!</v>
      </c>
      <c r="Z94" s="62" t="str">
        <f>IF(K94="","",IF(#REF!="E",RANK(Y94,$Y$3:$Y$103,""=0),""))</f>
        <v/>
      </c>
      <c r="AA94" s="63" t="e">
        <f>IF(#REF!="f",#REF!,"")</f>
        <v>#REF!</v>
      </c>
      <c r="AB94" s="62" t="str">
        <f>IF(K94="","",IF(#REF!="F",RANK(AA94,$AA$3:$AA$103,""=0),""))</f>
        <v/>
      </c>
      <c r="AC94" s="63" t="e">
        <f>IF(#REF!="g",#REF!,"")</f>
        <v>#REF!</v>
      </c>
      <c r="AD94" s="62" t="str">
        <f>IF(K94="","",IF(#REF!="G",RANK(AC94,$AC$3:$AC$103,""=0),""))</f>
        <v/>
      </c>
      <c r="AE94" s="63" t="e">
        <f>IF(#REF!="h",#REF!,"")</f>
        <v>#REF!</v>
      </c>
      <c r="AF94" s="62" t="str">
        <f>IF(K94="","",IF(#REF!="H",RANK(AE94,$AE$3:$AE$103,""=0),""))</f>
        <v/>
      </c>
      <c r="AG94" s="63" t="e">
        <f>IF(#REF!="A",#REF!,"")</f>
        <v>#REF!</v>
      </c>
      <c r="AH94" s="62" t="str">
        <f>IF(K94="","",IF(#REF!="A",RANK(AG94,$AG94:$AG$103,""=0),""))</f>
        <v/>
      </c>
    </row>
    <row r="95" spans="1:34" ht="24.95" customHeight="1">
      <c r="A95" s="71">
        <v>0.66875000000000007</v>
      </c>
      <c r="B95" s="73"/>
      <c r="C95" s="55">
        <f>INSCRIPTIONS!E100</f>
        <v>0</v>
      </c>
      <c r="D95" s="55">
        <f>INSCRIPTIONS!F100</f>
        <v>0</v>
      </c>
      <c r="E95" s="55">
        <f>INSCRIPTIONS!G100</f>
        <v>0</v>
      </c>
      <c r="F95" s="55">
        <f>INSCRIPTIONS!H100</f>
        <v>0</v>
      </c>
      <c r="G95" s="55">
        <f>INSCRIPTIONS!I100</f>
        <v>0</v>
      </c>
      <c r="H95" s="55">
        <f>INSCRIPTIONS!J100</f>
        <v>0</v>
      </c>
      <c r="I95" s="55">
        <f>INSCRIPTIONS!K100</f>
        <v>0</v>
      </c>
      <c r="J95" s="14" t="str">
        <f t="shared" si="0"/>
        <v/>
      </c>
      <c r="K95" s="65"/>
      <c r="L95" s="66" t="str">
        <f>IF(K95&gt;0,(K95+$A$1)-(A95+$K$1),"")</f>
        <v/>
      </c>
      <c r="M95" s="68" t="str">
        <f>IF(K95&gt;0,RANK(#REF!,#REF!,""=0),"")</f>
        <v/>
      </c>
      <c r="N95" s="69" t="str">
        <f>IF(J95&lt;17,#REF!,"")</f>
        <v/>
      </c>
      <c r="O95" s="68" t="str">
        <f>IF(K95="","",IF($J95&lt;17,RANK(N95,$N$3:$N$122,""=0),""))</f>
        <v/>
      </c>
      <c r="Q95" s="61" t="e">
        <f>IF(#REF!="j",#REF!,"")</f>
        <v>#REF!</v>
      </c>
      <c r="R95" s="62" t="str">
        <f>IF(K95="","",IF(#REF!="J",RANK(Q95,$Q$3:$Q$103,""=0),""))</f>
        <v/>
      </c>
      <c r="S95" t="e">
        <f>IF(#REF!="b",#REF!,"")</f>
        <v>#REF!</v>
      </c>
      <c r="T95" s="62" t="str">
        <f>IF(K95="","",IF(#REF!="B",RANK(S95,$S$3:$S$122,""=0),""))</f>
        <v/>
      </c>
      <c r="U95" s="63" t="e">
        <f>IF(#REF!="c",#REF!,"")</f>
        <v>#REF!</v>
      </c>
      <c r="V95" s="62" t="str">
        <f>IF(K95="","",IF(#REF!="C",RANK(U95,$U$3:$U$122,""=0),""))</f>
        <v/>
      </c>
      <c r="W95" t="e">
        <f>IF(#REF!="d",#REF!,"")</f>
        <v>#REF!</v>
      </c>
      <c r="X95" s="62" t="e">
        <f>IF(#REF!="","",IF(#REF!="D",RANK(W95,$W$3:$W$103,""=0),""))</f>
        <v>#REF!</v>
      </c>
      <c r="Y95" s="63" t="e">
        <f>IF(#REF!="e",#REF!,"")</f>
        <v>#REF!</v>
      </c>
      <c r="Z95" s="62" t="str">
        <f>IF(K95="","",IF(#REF!="E",RANK(Y95,$Y$3:$Y$103,""=0),""))</f>
        <v/>
      </c>
      <c r="AA95" s="63" t="e">
        <f>IF(#REF!="f",#REF!,"")</f>
        <v>#REF!</v>
      </c>
      <c r="AB95" s="62" t="str">
        <f>IF(K95="","",IF(#REF!="F",RANK(AA95,$AA$3:$AA$103,""=0),""))</f>
        <v/>
      </c>
      <c r="AC95" s="63" t="e">
        <f>IF(#REF!="g",#REF!,"")</f>
        <v>#REF!</v>
      </c>
      <c r="AD95" s="62" t="str">
        <f>IF(K95="","",IF(#REF!="G",RANK(AC95,$AC$3:$AC$103,""=0),""))</f>
        <v/>
      </c>
      <c r="AE95" s="63" t="e">
        <f>IF(#REF!="h",#REF!,"")</f>
        <v>#REF!</v>
      </c>
      <c r="AF95" s="62" t="str">
        <f>IF(K95="","",IF(#REF!="H",RANK(AE95,$AE$3:$AE$103,""=0),""))</f>
        <v/>
      </c>
      <c r="AG95" s="63" t="e">
        <f>IF(#REF!="A",#REF!,"")</f>
        <v>#REF!</v>
      </c>
      <c r="AH95" s="62" t="str">
        <f>IF(K95="","",IF(#REF!="A",RANK(AG95,$AG95:$AG$103,""=0),""))</f>
        <v/>
      </c>
    </row>
    <row r="96" spans="1:34" ht="24.95" customHeight="1">
      <c r="A96" s="71">
        <v>0.6694444444444444</v>
      </c>
      <c r="B96" s="73"/>
      <c r="C96" s="55">
        <f>INSCRIPTIONS!E101</f>
        <v>0</v>
      </c>
      <c r="D96" s="55">
        <f>INSCRIPTIONS!F101</f>
        <v>0</v>
      </c>
      <c r="E96" s="55">
        <f>INSCRIPTIONS!G101</f>
        <v>0</v>
      </c>
      <c r="F96" s="55">
        <f>INSCRIPTIONS!H101</f>
        <v>0</v>
      </c>
      <c r="G96" s="55">
        <f>INSCRIPTIONS!I101</f>
        <v>0</v>
      </c>
      <c r="H96" s="55">
        <f>INSCRIPTIONS!J101</f>
        <v>0</v>
      </c>
      <c r="I96" s="55">
        <f>INSCRIPTIONS!K101</f>
        <v>0</v>
      </c>
      <c r="J96" s="14" t="str">
        <f t="shared" si="0"/>
        <v/>
      </c>
      <c r="K96" s="65"/>
      <c r="L96" s="66" t="str">
        <f>IF(K96&gt;0,(K96+$A$1)-(A96+$K$1),"")</f>
        <v/>
      </c>
      <c r="M96" s="68" t="str">
        <f>IF(K96&gt;0,RANK(#REF!,#REF!,""=0),"")</f>
        <v/>
      </c>
      <c r="N96" s="69" t="str">
        <f>IF(J96&lt;17,#REF!,"")</f>
        <v/>
      </c>
      <c r="O96" s="68" t="str">
        <f>IF(K96="","",IF($J96&lt;17,RANK(N96,$N$3:$N$122,""=0),""))</f>
        <v/>
      </c>
      <c r="Q96" s="61" t="e">
        <f>IF(#REF!="j",#REF!,"")</f>
        <v>#REF!</v>
      </c>
      <c r="R96" s="62" t="str">
        <f>IF(K96="","",IF(#REF!="J",RANK(Q96,$Q$3:$Q$103,""=0),""))</f>
        <v/>
      </c>
      <c r="S96" t="e">
        <f>IF(#REF!="b",#REF!,"")</f>
        <v>#REF!</v>
      </c>
      <c r="T96" s="62" t="str">
        <f>IF(K96="","",IF(#REF!="B",RANK(S96,$S$3:$S$122,""=0),""))</f>
        <v/>
      </c>
      <c r="U96" s="63" t="e">
        <f>IF(#REF!="c",#REF!,"")</f>
        <v>#REF!</v>
      </c>
      <c r="V96" s="62" t="str">
        <f>IF(K96="","",IF(#REF!="C",RANK(U96,$U$3:$U$122,""=0),""))</f>
        <v/>
      </c>
      <c r="W96" t="e">
        <f>IF(#REF!="d",#REF!,"")</f>
        <v>#REF!</v>
      </c>
      <c r="X96" s="62" t="e">
        <f>IF(#REF!="","",IF(#REF!="D",RANK(W96,$W$3:$W$103,""=0),""))</f>
        <v>#REF!</v>
      </c>
      <c r="Y96" s="63" t="e">
        <f>IF(#REF!="e",#REF!,"")</f>
        <v>#REF!</v>
      </c>
      <c r="Z96" s="62" t="str">
        <f>IF(K96="","",IF(#REF!="E",RANK(Y96,$Y$3:$Y$103,""=0),""))</f>
        <v/>
      </c>
      <c r="AA96" s="63" t="e">
        <f>IF(#REF!="f",#REF!,"")</f>
        <v>#REF!</v>
      </c>
      <c r="AB96" s="62" t="str">
        <f>IF(K96="","",IF(#REF!="F",RANK(AA96,$AA$3:$AA$103,""=0),""))</f>
        <v/>
      </c>
      <c r="AC96" s="63" t="e">
        <f>IF(#REF!="g",#REF!,"")</f>
        <v>#REF!</v>
      </c>
      <c r="AD96" s="62" t="str">
        <f>IF(K96="","",IF(#REF!="G",RANK(AC96,$AC$3:$AC$103,""=0),""))</f>
        <v/>
      </c>
      <c r="AE96" s="63" t="e">
        <f>IF(#REF!="h",#REF!,"")</f>
        <v>#REF!</v>
      </c>
      <c r="AF96" s="62" t="str">
        <f>IF(K96="","",IF(#REF!="H",RANK(AE96,$AE$3:$AE$103,""=0),""))</f>
        <v/>
      </c>
      <c r="AG96" s="63" t="e">
        <f>IF(#REF!="A",#REF!,"")</f>
        <v>#REF!</v>
      </c>
      <c r="AH96" s="62" t="str">
        <f>IF(K96="","",IF(#REF!="A",RANK(AG96,$AG96:$AG$103,""=0),""))</f>
        <v/>
      </c>
    </row>
    <row r="97" spans="1:34" ht="24.95" customHeight="1">
      <c r="A97" s="71">
        <v>0.67013888888888884</v>
      </c>
      <c r="B97" s="73"/>
      <c r="C97" s="55">
        <f>INSCRIPTIONS!E102</f>
        <v>0</v>
      </c>
      <c r="D97" s="55">
        <f>INSCRIPTIONS!F102</f>
        <v>0</v>
      </c>
      <c r="E97" s="55">
        <f>INSCRIPTIONS!G102</f>
        <v>0</v>
      </c>
      <c r="F97" s="55">
        <f>INSCRIPTIONS!H102</f>
        <v>0</v>
      </c>
      <c r="G97" s="55">
        <f>INSCRIPTIONS!I102</f>
        <v>0</v>
      </c>
      <c r="H97" s="55">
        <f>INSCRIPTIONS!J102</f>
        <v>0</v>
      </c>
      <c r="I97" s="55">
        <f>INSCRIPTIONS!K102</f>
        <v>0</v>
      </c>
      <c r="J97" s="14" t="str">
        <f t="shared" si="0"/>
        <v/>
      </c>
      <c r="K97" s="65"/>
      <c r="L97" s="66" t="str">
        <f>IF(K97&gt;0,(K97+$A$1)-(A97+$K$1),"")</f>
        <v/>
      </c>
      <c r="M97" s="68" t="str">
        <f>IF(K97&gt;0,RANK(#REF!,#REF!,""=0),"")</f>
        <v/>
      </c>
      <c r="N97" s="69" t="str">
        <f>IF(J97&lt;17,#REF!,"")</f>
        <v/>
      </c>
      <c r="O97" s="68" t="str">
        <f>IF(K97="","",IF($J97&lt;17,RANK(N97,$N$3:$N$122,""=0),""))</f>
        <v/>
      </c>
      <c r="Q97" s="61" t="e">
        <f>IF(#REF!="j",#REF!,"")</f>
        <v>#REF!</v>
      </c>
      <c r="R97" s="62" t="str">
        <f>IF(K97="","",IF(#REF!="J",RANK(Q97,$Q$3:$Q$103,""=0),""))</f>
        <v/>
      </c>
      <c r="S97" t="e">
        <f>IF(#REF!="b",#REF!,"")</f>
        <v>#REF!</v>
      </c>
      <c r="T97" s="62" t="str">
        <f>IF(K97="","",IF(#REF!="B",RANK(S97,$S$3:$S$122,""=0),""))</f>
        <v/>
      </c>
      <c r="U97" s="63" t="e">
        <f>IF(#REF!="c",#REF!,"")</f>
        <v>#REF!</v>
      </c>
      <c r="V97" s="62" t="str">
        <f>IF(K97="","",IF(#REF!="C",RANK(U97,$U$3:$U$122,""=0),""))</f>
        <v/>
      </c>
      <c r="W97" t="e">
        <f>IF(#REF!="d",#REF!,"")</f>
        <v>#REF!</v>
      </c>
      <c r="X97" s="62" t="e">
        <f>IF(#REF!="","",IF(#REF!="D",RANK(W97,$W$3:$W$103,""=0),""))</f>
        <v>#REF!</v>
      </c>
      <c r="Y97" s="63" t="e">
        <f>IF(#REF!="e",#REF!,"")</f>
        <v>#REF!</v>
      </c>
      <c r="Z97" s="62" t="str">
        <f>IF(K97="","",IF(#REF!="E",RANK(Y97,$Y$3:$Y$103,""=0),""))</f>
        <v/>
      </c>
      <c r="AA97" s="63" t="e">
        <f>IF(#REF!="f",#REF!,"")</f>
        <v>#REF!</v>
      </c>
      <c r="AB97" s="62" t="str">
        <f>IF(K97="","",IF(#REF!="F",RANK(AA97,$AA$3:$AA$103,""=0),""))</f>
        <v/>
      </c>
      <c r="AC97" s="63" t="e">
        <f>IF(#REF!="g",#REF!,"")</f>
        <v>#REF!</v>
      </c>
      <c r="AD97" s="62" t="str">
        <f>IF(K97="","",IF(#REF!="G",RANK(AC97,$AC$3:$AC$103,""=0),""))</f>
        <v/>
      </c>
      <c r="AE97" s="63" t="e">
        <f>IF(#REF!="h",#REF!,"")</f>
        <v>#REF!</v>
      </c>
      <c r="AF97" s="62" t="str">
        <f>IF(K97="","",IF(#REF!="H",RANK(AE97,$AE$3:$AE$103,""=0),""))</f>
        <v/>
      </c>
      <c r="AG97" s="63" t="e">
        <f>IF(#REF!="A",#REF!,"")</f>
        <v>#REF!</v>
      </c>
      <c r="AH97" s="62" t="str">
        <f>IF(K97="","",IF(#REF!="A",RANK(AG97,$AG97:$AG$103,""=0),""))</f>
        <v/>
      </c>
    </row>
    <row r="98" spans="1:34" ht="24.95" customHeight="1">
      <c r="A98" s="71">
        <v>0.67083333333333339</v>
      </c>
      <c r="B98" s="73"/>
      <c r="C98" s="55">
        <f>INSCRIPTIONS!E103</f>
        <v>0</v>
      </c>
      <c r="D98" s="55">
        <f>INSCRIPTIONS!F103</f>
        <v>0</v>
      </c>
      <c r="E98" s="55">
        <f>INSCRIPTIONS!G103</f>
        <v>0</v>
      </c>
      <c r="F98" s="55">
        <f>INSCRIPTIONS!H103</f>
        <v>0</v>
      </c>
      <c r="G98" s="55">
        <f>INSCRIPTIONS!I103</f>
        <v>0</v>
      </c>
      <c r="H98" s="55">
        <f>INSCRIPTIONS!J103</f>
        <v>0</v>
      </c>
      <c r="I98" s="55">
        <f>INSCRIPTIONS!K103</f>
        <v>0</v>
      </c>
      <c r="J98" s="14" t="str">
        <f t="shared" si="0"/>
        <v/>
      </c>
      <c r="K98" s="65"/>
      <c r="L98" s="66" t="str">
        <f>IF(K98&gt;0,(K98+$A$1)-(A98+$K$1),"")</f>
        <v/>
      </c>
      <c r="M98" s="68" t="str">
        <f>IF(K98&gt;0,RANK(#REF!,#REF!,""=0),"")</f>
        <v/>
      </c>
      <c r="N98" s="69" t="str">
        <f>IF(J98&lt;17,#REF!,"")</f>
        <v/>
      </c>
      <c r="O98" s="68" t="str">
        <f>IF(K98="","",IF($J98&lt;17,RANK(N98,$N$3:$N$122,""=0),""))</f>
        <v/>
      </c>
      <c r="Q98" s="61" t="e">
        <f>IF(#REF!="j",#REF!,"")</f>
        <v>#REF!</v>
      </c>
      <c r="R98" s="62" t="str">
        <f>IF(K98="","",IF(#REF!="J",RANK(Q98,$Q$3:$Q$103,""=0),""))</f>
        <v/>
      </c>
      <c r="S98" t="e">
        <f>IF(#REF!="b",#REF!,"")</f>
        <v>#REF!</v>
      </c>
      <c r="T98" s="62" t="str">
        <f>IF(K98="","",IF(#REF!="B",RANK(S98,$S$3:$S$122,""=0),""))</f>
        <v/>
      </c>
      <c r="U98" s="63" t="e">
        <f>IF(#REF!="c",#REF!,"")</f>
        <v>#REF!</v>
      </c>
      <c r="V98" s="62" t="str">
        <f>IF(K98="","",IF(#REF!="C",RANK(U98,$U$3:$U$122,""=0),""))</f>
        <v/>
      </c>
      <c r="W98" t="e">
        <f>IF(#REF!="d",#REF!,"")</f>
        <v>#REF!</v>
      </c>
      <c r="X98" s="62" t="e">
        <f>IF(#REF!="","",IF(#REF!="D",RANK(W98,$W$3:$W$103,""=0),""))</f>
        <v>#REF!</v>
      </c>
      <c r="Y98" s="63" t="e">
        <f>IF(#REF!="e",#REF!,"")</f>
        <v>#REF!</v>
      </c>
      <c r="Z98" s="62" t="str">
        <f>IF(K98="","",IF(#REF!="E",RANK(Y98,$Y$3:$Y$103,""=0),""))</f>
        <v/>
      </c>
      <c r="AA98" s="63" t="e">
        <f>IF(#REF!="f",#REF!,"")</f>
        <v>#REF!</v>
      </c>
      <c r="AB98" s="62" t="str">
        <f>IF(K98="","",IF(#REF!="F",RANK(AA98,$AA$3:$AA$103,""=0),""))</f>
        <v/>
      </c>
      <c r="AC98" s="63" t="e">
        <f>IF(#REF!="g",#REF!,"")</f>
        <v>#REF!</v>
      </c>
      <c r="AD98" s="62" t="str">
        <f>IF(K98="","",IF(#REF!="G",RANK(AC98,$AC$3:$AC$103,""=0),""))</f>
        <v/>
      </c>
      <c r="AE98" s="63" t="e">
        <f>IF(#REF!="h",#REF!,"")</f>
        <v>#REF!</v>
      </c>
      <c r="AF98" s="62" t="str">
        <f>IF(K98="","",IF(#REF!="H",RANK(AE98,$AE$3:$AE$103,""=0),""))</f>
        <v/>
      </c>
      <c r="AG98" s="63" t="e">
        <f>IF(#REF!="A",#REF!,"")</f>
        <v>#REF!</v>
      </c>
      <c r="AH98" s="62" t="str">
        <f>IF(K98="","",IF(#REF!="A",RANK(AG98,$AG98:$AG$103,""=0),""))</f>
        <v/>
      </c>
    </row>
    <row r="99" spans="1:34" ht="24.95" customHeight="1">
      <c r="A99" s="71">
        <v>0.67152777777777783</v>
      </c>
      <c r="B99" s="73"/>
      <c r="C99" s="55">
        <f>INSCRIPTIONS!E104</f>
        <v>0</v>
      </c>
      <c r="D99" s="55">
        <f>INSCRIPTIONS!F104</f>
        <v>0</v>
      </c>
      <c r="E99" s="55">
        <f>INSCRIPTIONS!G104</f>
        <v>0</v>
      </c>
      <c r="F99" s="55">
        <f>INSCRIPTIONS!H104</f>
        <v>0</v>
      </c>
      <c r="G99" s="55">
        <f>INSCRIPTIONS!I104</f>
        <v>0</v>
      </c>
      <c r="H99" s="55">
        <f>INSCRIPTIONS!J104</f>
        <v>0</v>
      </c>
      <c r="I99" s="55">
        <f>INSCRIPTIONS!K104</f>
        <v>0</v>
      </c>
      <c r="J99" s="14" t="str">
        <f t="shared" si="0"/>
        <v/>
      </c>
      <c r="K99" s="65"/>
      <c r="L99" s="66" t="str">
        <f>IF(K99&gt;0,(K99+$A$1)-(A99+$K$1),"")</f>
        <v/>
      </c>
      <c r="M99" s="68" t="str">
        <f>IF(K99&gt;0,RANK(#REF!,#REF!,""=0),"")</f>
        <v/>
      </c>
      <c r="N99" s="69" t="str">
        <f>IF(J99&lt;17,#REF!,"")</f>
        <v/>
      </c>
      <c r="O99" s="68" t="str">
        <f>IF(K99="","",IF($J99&lt;17,RANK(N99,$N$3:$N$122,""=0),""))</f>
        <v/>
      </c>
      <c r="Q99" s="61" t="e">
        <f>IF(#REF!="j",#REF!,"")</f>
        <v>#REF!</v>
      </c>
      <c r="R99" s="62" t="str">
        <f>IF(K99="","",IF(#REF!="J",RANK(Q99,$Q$3:$Q$103,""=0),""))</f>
        <v/>
      </c>
      <c r="S99" t="e">
        <f>IF(#REF!="b",#REF!,"")</f>
        <v>#REF!</v>
      </c>
      <c r="T99" s="62" t="str">
        <f>IF(K99="","",IF(#REF!="B",RANK(S99,$S$3:$S$122,""=0),""))</f>
        <v/>
      </c>
      <c r="U99" s="63" t="e">
        <f>IF(#REF!="c",#REF!,"")</f>
        <v>#REF!</v>
      </c>
      <c r="V99" s="62" t="str">
        <f>IF(K99="","",IF(#REF!="C",RANK(U99,$U$3:$U$122,""=0),""))</f>
        <v/>
      </c>
      <c r="W99" t="e">
        <f>IF(#REF!="d",#REF!,"")</f>
        <v>#REF!</v>
      </c>
      <c r="X99" s="62" t="e">
        <f>IF(#REF!="","",IF(#REF!="D",RANK(W99,$W$3:$W$103,""=0),""))</f>
        <v>#REF!</v>
      </c>
      <c r="Y99" s="63" t="e">
        <f>IF(#REF!="e",#REF!,"")</f>
        <v>#REF!</v>
      </c>
      <c r="Z99" s="62" t="str">
        <f>IF(K99="","",IF(#REF!="E",RANK(Y99,$Y$3:$Y$103,""=0),""))</f>
        <v/>
      </c>
      <c r="AA99" s="63" t="e">
        <f>IF(#REF!="f",#REF!,"")</f>
        <v>#REF!</v>
      </c>
      <c r="AB99" s="62" t="str">
        <f>IF(K99="","",IF(#REF!="F",RANK(AA99,$AA$3:$AA$103,""=0),""))</f>
        <v/>
      </c>
      <c r="AC99" s="63" t="e">
        <f>IF(#REF!="g",#REF!,"")</f>
        <v>#REF!</v>
      </c>
      <c r="AD99" s="62" t="str">
        <f>IF(K99="","",IF(#REF!="G",RANK(AC99,$AC$3:$AC$103,""=0),""))</f>
        <v/>
      </c>
      <c r="AE99" s="63" t="e">
        <f>IF(#REF!="h",#REF!,"")</f>
        <v>#REF!</v>
      </c>
      <c r="AF99" s="62" t="str">
        <f>IF(K99="","",IF(#REF!="H",RANK(AE99,$AE$3:$AE$103,""=0),""))</f>
        <v/>
      </c>
      <c r="AG99" s="63" t="e">
        <f>IF(#REF!="A",#REF!,"")</f>
        <v>#REF!</v>
      </c>
      <c r="AH99" s="62" t="str">
        <f>IF(K99="","",IF(#REF!="A",RANK(AG99,$AG99:$AG$103,""=0),""))</f>
        <v/>
      </c>
    </row>
    <row r="100" spans="1:34" ht="24.95" customHeight="1">
      <c r="A100" s="71">
        <v>0.67222222222222217</v>
      </c>
      <c r="B100" s="73"/>
      <c r="C100" s="55">
        <f>INSCRIPTIONS!E105</f>
        <v>0</v>
      </c>
      <c r="D100" s="55">
        <f>INSCRIPTIONS!F105</f>
        <v>0</v>
      </c>
      <c r="E100" s="55">
        <f>INSCRIPTIONS!G105</f>
        <v>0</v>
      </c>
      <c r="F100" s="55">
        <f>INSCRIPTIONS!H105</f>
        <v>0</v>
      </c>
      <c r="G100" s="55">
        <f>INSCRIPTIONS!I105</f>
        <v>0</v>
      </c>
      <c r="H100" s="55">
        <f>INSCRIPTIONS!J105</f>
        <v>0</v>
      </c>
      <c r="I100" s="55">
        <f>INSCRIPTIONS!K105</f>
        <v>0</v>
      </c>
      <c r="J100" s="14" t="str">
        <f t="shared" si="0"/>
        <v/>
      </c>
      <c r="K100" s="65"/>
      <c r="L100" s="66" t="str">
        <f>IF(K100&gt;0,(K100+$A$1)-(A100+$K$1),"")</f>
        <v/>
      </c>
      <c r="M100" s="68" t="str">
        <f>IF(K100&gt;0,RANK(#REF!,#REF!,""=0),"")</f>
        <v/>
      </c>
      <c r="N100" s="69" t="str">
        <f>IF(J100&lt;17,#REF!,"")</f>
        <v/>
      </c>
      <c r="O100" s="68" t="str">
        <f>IF(K100="","",IF($J100&lt;17,RANK(N100,$N$3:$N$122,""=0),""))</f>
        <v/>
      </c>
      <c r="Q100" s="61" t="e">
        <f>IF(#REF!="j",#REF!,"")</f>
        <v>#REF!</v>
      </c>
      <c r="R100" s="62" t="str">
        <f>IF(K100="","",IF(#REF!="J",RANK(Q100,$Q$3:$Q$103,""=0),""))</f>
        <v/>
      </c>
      <c r="S100" t="e">
        <f>IF(#REF!="b",#REF!,"")</f>
        <v>#REF!</v>
      </c>
      <c r="T100" s="62" t="str">
        <f>IF(K100="","",IF(#REF!="B",RANK(S100,$S$3:$S$122,""=0),""))</f>
        <v/>
      </c>
      <c r="U100" s="63" t="e">
        <f>IF(#REF!="c",#REF!,"")</f>
        <v>#REF!</v>
      </c>
      <c r="V100" s="62" t="str">
        <f>IF(K100="","",IF(#REF!="C",RANK(U100,$U$3:$U$122,""=0),""))</f>
        <v/>
      </c>
      <c r="W100" t="e">
        <f>IF(#REF!="d",#REF!,"")</f>
        <v>#REF!</v>
      </c>
      <c r="X100" s="62" t="e">
        <f>IF(#REF!="","",IF(#REF!="D",RANK(W100,$W$3:$W$103,""=0),""))</f>
        <v>#REF!</v>
      </c>
      <c r="Y100" s="63" t="e">
        <f>IF(#REF!="e",#REF!,"")</f>
        <v>#REF!</v>
      </c>
      <c r="Z100" s="62" t="str">
        <f>IF(K100="","",IF(#REF!="E",RANK(Y100,$Y$3:$Y$103,""=0),""))</f>
        <v/>
      </c>
      <c r="AA100" s="63" t="e">
        <f>IF(#REF!="f",#REF!,"")</f>
        <v>#REF!</v>
      </c>
      <c r="AB100" s="62" t="str">
        <f>IF(K100="","",IF(#REF!="F",RANK(AA100,$AA$3:$AA$103,""=0),""))</f>
        <v/>
      </c>
      <c r="AC100" s="63" t="e">
        <f>IF(#REF!="g",#REF!,"")</f>
        <v>#REF!</v>
      </c>
      <c r="AD100" s="62" t="str">
        <f>IF(K100="","",IF(#REF!="G",RANK(AC100,$AC$3:$AC$103,""=0),""))</f>
        <v/>
      </c>
      <c r="AE100" s="63" t="e">
        <f>IF(#REF!="h",#REF!,"")</f>
        <v>#REF!</v>
      </c>
      <c r="AF100" s="62" t="str">
        <f>IF(K100="","",IF(#REF!="H",RANK(AE100,$AE$3:$AE$103,""=0),""))</f>
        <v/>
      </c>
      <c r="AG100" s="63" t="e">
        <f>IF(#REF!="A",#REF!,"")</f>
        <v>#REF!</v>
      </c>
      <c r="AH100" s="62" t="str">
        <f>IF(K100="","",IF(#REF!="A",RANK(AG100,$AG100:$AG$103,""=0),""))</f>
        <v/>
      </c>
    </row>
    <row r="101" spans="1:34">
      <c r="A101" s="71">
        <v>0.67291666666666661</v>
      </c>
      <c r="B101" s="73"/>
      <c r="C101" s="55">
        <f>INSCRIPTIONS!E106</f>
        <v>0</v>
      </c>
      <c r="D101" s="55">
        <f>INSCRIPTIONS!F106</f>
        <v>0</v>
      </c>
      <c r="E101" s="55">
        <f>INSCRIPTIONS!G106</f>
        <v>0</v>
      </c>
      <c r="F101" s="55">
        <f>INSCRIPTIONS!H106</f>
        <v>0</v>
      </c>
      <c r="G101" s="55">
        <f>INSCRIPTIONS!I106</f>
        <v>0</v>
      </c>
      <c r="H101" s="55">
        <f>INSCRIPTIONS!J106</f>
        <v>0</v>
      </c>
      <c r="I101" s="55">
        <f>INSCRIPTIONS!K106</f>
        <v>0</v>
      </c>
      <c r="J101" s="14" t="str">
        <f t="shared" si="0"/>
        <v/>
      </c>
      <c r="K101" s="65"/>
      <c r="L101" s="66" t="str">
        <f>IF(K101&gt;0,(K101+$A$1)-(A101+$K$1),"")</f>
        <v/>
      </c>
      <c r="M101" s="68" t="str">
        <f>IF(K101&gt;0,RANK(#REF!,#REF!,""=0),"")</f>
        <v/>
      </c>
      <c r="N101" s="69" t="str">
        <f>IF(J101&lt;17,#REF!,"")</f>
        <v/>
      </c>
      <c r="O101" s="68" t="str">
        <f>IF(K101="","",IF($J101&lt;17,RANK(N101,$N$3:$N$122,""=0),""))</f>
        <v/>
      </c>
      <c r="Q101" s="61" t="e">
        <f>IF(#REF!="j",#REF!,"")</f>
        <v>#REF!</v>
      </c>
      <c r="R101" s="62" t="str">
        <f>IF(K101="","",IF(#REF!="J",RANK(Q101,$Q$3:$Q$103,""=0),""))</f>
        <v/>
      </c>
      <c r="S101" t="e">
        <f>IF(#REF!="b",#REF!,"")</f>
        <v>#REF!</v>
      </c>
      <c r="T101" s="62" t="str">
        <f>IF(K101="","",IF(#REF!="B",RANK(S101,$S$3:$S$122,""=0),""))</f>
        <v/>
      </c>
      <c r="U101" s="63" t="e">
        <f>IF(#REF!="c",#REF!,"")</f>
        <v>#REF!</v>
      </c>
      <c r="V101" s="62" t="str">
        <f>IF(K101="","",IF(#REF!="C",RANK(U101,$U$3:$U$122,""=0),""))</f>
        <v/>
      </c>
      <c r="W101" t="e">
        <f>IF(#REF!="d",#REF!,"")</f>
        <v>#REF!</v>
      </c>
      <c r="X101" s="62" t="e">
        <f>IF(#REF!="","",IF(#REF!="D",RANK(W101,$W$3:$W$103,""=0),""))</f>
        <v>#REF!</v>
      </c>
      <c r="Y101" s="63" t="e">
        <f>IF(#REF!="e",#REF!,"")</f>
        <v>#REF!</v>
      </c>
      <c r="Z101" s="62" t="str">
        <f>IF(K101="","",IF(#REF!="E",RANK(Y101,$Y$3:$Y$103,""=0),""))</f>
        <v/>
      </c>
      <c r="AA101" s="63" t="e">
        <f>IF(#REF!="f",#REF!,"")</f>
        <v>#REF!</v>
      </c>
      <c r="AB101" s="62" t="str">
        <f>IF(K101="","",IF(#REF!="F",RANK(AA101,$AA$3:$AA$103,""=0),""))</f>
        <v/>
      </c>
      <c r="AC101" s="63" t="e">
        <f>IF(#REF!="g",#REF!,"")</f>
        <v>#REF!</v>
      </c>
      <c r="AD101" s="62" t="str">
        <f>IF(K101="","",IF(#REF!="G",RANK(AC101,$AC$3:$AC$103,""=0),""))</f>
        <v/>
      </c>
      <c r="AE101" s="63" t="e">
        <f>IF(#REF!="h",#REF!,"")</f>
        <v>#REF!</v>
      </c>
      <c r="AF101" s="62" t="str">
        <f>IF(K101="","",IF(#REF!="H",RANK(AE101,$AE$3:$AE$103,""=0),""))</f>
        <v/>
      </c>
      <c r="AG101" s="63" t="e">
        <f>IF(#REF!="A",#REF!,"")</f>
        <v>#REF!</v>
      </c>
      <c r="AH101" s="62" t="str">
        <f>IF(K101="","",IF(#REF!="A",RANK(AG101,$AG101:$AG$103,""=0),""))</f>
        <v/>
      </c>
    </row>
    <row r="102" spans="1:34">
      <c r="A102" s="71">
        <v>0.67361111111111116</v>
      </c>
      <c r="B102" s="73"/>
      <c r="C102" s="55">
        <f>INSCRIPTIONS!E107</f>
        <v>0</v>
      </c>
      <c r="D102" s="55">
        <f>INSCRIPTIONS!F107</f>
        <v>0</v>
      </c>
      <c r="E102" s="55">
        <f>INSCRIPTIONS!G107</f>
        <v>0</v>
      </c>
      <c r="F102" s="55">
        <f>INSCRIPTIONS!H107</f>
        <v>0</v>
      </c>
      <c r="G102" s="55">
        <f>INSCRIPTIONS!I107</f>
        <v>0</v>
      </c>
      <c r="H102" s="55">
        <f>INSCRIPTIONS!J107</f>
        <v>0</v>
      </c>
      <c r="I102" s="55">
        <f>INSCRIPTIONS!K107</f>
        <v>0</v>
      </c>
      <c r="J102" s="14" t="str">
        <f t="shared" si="0"/>
        <v/>
      </c>
      <c r="K102" s="65"/>
      <c r="L102" s="66" t="str">
        <f>IF(K102&gt;0,(K102+$A$1)-(A102+$K$1),"")</f>
        <v/>
      </c>
      <c r="M102" s="68" t="str">
        <f>IF(K102&gt;0,RANK(#REF!,#REF!,""=0),"")</f>
        <v/>
      </c>
      <c r="N102" s="69" t="str">
        <f>IF(J102&lt;17,#REF!,"")</f>
        <v/>
      </c>
      <c r="O102" s="68" t="str">
        <f>IF(K102="","",IF($J102&lt;17,RANK(N102,$N$3:$N$122,""=0),""))</f>
        <v/>
      </c>
      <c r="Q102" s="61" t="e">
        <f>IF(#REF!="j",#REF!,"")</f>
        <v>#REF!</v>
      </c>
      <c r="R102" s="62" t="str">
        <f>IF(K102="","",IF(#REF!="J",RANK(Q102,$Q$3:$Q$103,""=0),""))</f>
        <v/>
      </c>
      <c r="S102" t="e">
        <f>IF(#REF!="b",#REF!,"")</f>
        <v>#REF!</v>
      </c>
      <c r="T102" s="62" t="str">
        <f>IF(K102="","",IF(#REF!="B",RANK(S102,$S$3:$S$122,""=0),""))</f>
        <v/>
      </c>
      <c r="U102" s="63" t="e">
        <f>IF(#REF!="c",#REF!,"")</f>
        <v>#REF!</v>
      </c>
      <c r="V102" s="62" t="str">
        <f>IF(K102="","",IF(#REF!="C",RANK(U102,$U$3:$U$122,""=0),""))</f>
        <v/>
      </c>
      <c r="W102" t="e">
        <f>IF(#REF!="d",#REF!,"")</f>
        <v>#REF!</v>
      </c>
      <c r="X102" s="62" t="e">
        <f>IF(#REF!="","",IF(#REF!="D",RANK(W102,$W$3:$W$103,""=0),""))</f>
        <v>#REF!</v>
      </c>
      <c r="Y102" s="63" t="e">
        <f>IF(#REF!="e",#REF!,"")</f>
        <v>#REF!</v>
      </c>
      <c r="Z102" s="62" t="str">
        <f>IF(K102="","",IF(#REF!="E",RANK(Y102,$Y$3:$Y$103,""=0),""))</f>
        <v/>
      </c>
      <c r="AA102" s="63" t="e">
        <f>IF(#REF!="f",#REF!,"")</f>
        <v>#REF!</v>
      </c>
      <c r="AB102" s="62" t="str">
        <f>IF(K102="","",IF(#REF!="F",RANK(AA102,$AA$3:$AA$103,""=0),""))</f>
        <v/>
      </c>
      <c r="AC102" s="63" t="e">
        <f>IF(#REF!="g",#REF!,"")</f>
        <v>#REF!</v>
      </c>
      <c r="AD102" s="62" t="str">
        <f>IF(K102="","",IF(#REF!="G",RANK(AC102,$AC$3:$AC$103,""=0),""))</f>
        <v/>
      </c>
      <c r="AE102" s="63" t="e">
        <f>IF(#REF!="h",#REF!,"")</f>
        <v>#REF!</v>
      </c>
      <c r="AF102" s="62" t="str">
        <f>IF(K102="","",IF(#REF!="H",RANK(AE102,$AE$3:$AE$103,""=0),""))</f>
        <v/>
      </c>
      <c r="AG102" s="63" t="e">
        <f>IF(#REF!="A",#REF!,"")</f>
        <v>#REF!</v>
      </c>
      <c r="AH102" s="62" t="str">
        <f>IF(K102="","",IF(#REF!="A",RANK(AG102,$AG102:$AG$103,""=0),""))</f>
        <v/>
      </c>
    </row>
    <row r="103" spans="1:34" ht="20.100000000000001" customHeight="1">
      <c r="A103" s="71">
        <v>0.6743055555555556</v>
      </c>
      <c r="B103" s="73"/>
      <c r="C103" s="55">
        <f>INSCRIPTIONS!E108</f>
        <v>0</v>
      </c>
      <c r="D103" s="55">
        <f>INSCRIPTIONS!F108</f>
        <v>0</v>
      </c>
      <c r="E103" s="55">
        <f>INSCRIPTIONS!G108</f>
        <v>0</v>
      </c>
      <c r="F103" s="55">
        <f>INSCRIPTIONS!H108</f>
        <v>0</v>
      </c>
      <c r="G103" s="55">
        <f>INSCRIPTIONS!I108</f>
        <v>0</v>
      </c>
      <c r="H103" s="55">
        <f>INSCRIPTIONS!J108</f>
        <v>0</v>
      </c>
      <c r="I103" s="55">
        <f>INSCRIPTIONS!K108</f>
        <v>0</v>
      </c>
      <c r="J103" s="14" t="str">
        <f t="shared" si="0"/>
        <v/>
      </c>
      <c r="K103" s="65"/>
      <c r="L103" s="66" t="str">
        <f>IF(K103&gt;0,(K103+$A$1)-(A103+$K$1),"")</f>
        <v/>
      </c>
      <c r="M103" s="68" t="str">
        <f>IF(K103&gt;0,RANK(#REF!,#REF!,""=0),"")</f>
        <v/>
      </c>
      <c r="N103" s="69" t="str">
        <f>IF(J103&lt;17,#REF!,"")</f>
        <v/>
      </c>
      <c r="O103" s="68" t="str">
        <f>IF(K103="","",IF($J103&lt;17,RANK(N103,$N$3:$N$122,""=0),""))</f>
        <v/>
      </c>
      <c r="Q103" s="61" t="e">
        <f>IF(#REF!="j",#REF!,"")</f>
        <v>#REF!</v>
      </c>
      <c r="R103" s="62" t="str">
        <f>IF(K103="","",IF(#REF!="J",RANK(Q103,$Q$3:$Q$103,""=0),""))</f>
        <v/>
      </c>
      <c r="S103" t="e">
        <f>IF(#REF!="b",#REF!,"")</f>
        <v>#REF!</v>
      </c>
      <c r="T103" s="62" t="str">
        <f>IF(K103="","",IF(#REF!="B",RANK(S103,$S$3:$S$122,""=0),""))</f>
        <v/>
      </c>
      <c r="U103" s="63" t="e">
        <f>IF(#REF!="c",#REF!,"")</f>
        <v>#REF!</v>
      </c>
      <c r="V103" s="62" t="str">
        <f>IF(K103="","",IF(#REF!="C",RANK(U103,$U$3:$U$122,""=0),""))</f>
        <v/>
      </c>
      <c r="W103" t="e">
        <f>IF(#REF!="d",#REF!,"")</f>
        <v>#REF!</v>
      </c>
      <c r="X103" s="62" t="e">
        <f>IF(#REF!="","",IF(#REF!="D",RANK(W103,$W$3:$W$103,""=0),""))</f>
        <v>#REF!</v>
      </c>
      <c r="Y103" s="63" t="e">
        <f>IF(#REF!="e",#REF!,"")</f>
        <v>#REF!</v>
      </c>
      <c r="Z103" s="62" t="str">
        <f>IF(K103="","",IF(#REF!="E",RANK(Y103,$Y$3:$Y$103,""=0),""))</f>
        <v/>
      </c>
      <c r="AA103" s="63" t="e">
        <f>IF(#REF!="f",#REF!,"")</f>
        <v>#REF!</v>
      </c>
      <c r="AB103" s="62" t="str">
        <f>IF(K103="","",IF(#REF!="F",RANK(AA103,$AA$3:$AA$103,""=0),""))</f>
        <v/>
      </c>
      <c r="AC103" s="63" t="e">
        <f>IF(#REF!="g",#REF!,"")</f>
        <v>#REF!</v>
      </c>
      <c r="AD103" s="62" t="str">
        <f>IF(K103="","",IF(#REF!="G",RANK(AC103,$AC$3:$AC$103,""=0),""))</f>
        <v/>
      </c>
      <c r="AE103" s="63" t="e">
        <f>IF(#REF!="h",#REF!,"")</f>
        <v>#REF!</v>
      </c>
      <c r="AF103" s="62" t="str">
        <f>IF(K103="","",IF(#REF!="H",RANK(AE103,$AE$3:$AE$103,""=0),""))</f>
        <v/>
      </c>
      <c r="AG103" s="63" t="e">
        <f>IF(#REF!="A",#REF!,"")</f>
        <v>#REF!</v>
      </c>
      <c r="AH103" s="62" t="str">
        <f>IF(K103="","",IF(#REF!="A",RANK(AG103,$AG103:$AG$103,""=0),""))</f>
        <v/>
      </c>
    </row>
    <row r="104" spans="1:34" ht="20.100000000000001" customHeight="1"/>
    <row r="105" spans="1:34" ht="20.100000000000001" customHeight="1"/>
    <row r="106" spans="1:34" ht="20.100000000000001" customHeight="1">
      <c r="A106"/>
      <c r="D106" s="45" t="s">
        <v>36</v>
      </c>
      <c r="E106" s="45" t="s">
        <v>37</v>
      </c>
      <c r="F106" s="45" t="s">
        <v>38</v>
      </c>
      <c r="G106" s="46"/>
      <c r="H106"/>
      <c r="I106"/>
      <c r="J106"/>
    </row>
    <row r="107" spans="1:34" ht="20.100000000000001" customHeight="1">
      <c r="A107"/>
      <c r="D107" s="22" t="s">
        <v>39</v>
      </c>
      <c r="E107" s="20" t="s">
        <v>40</v>
      </c>
      <c r="F107" s="22" t="s">
        <v>41</v>
      </c>
      <c r="G107" s="5"/>
      <c r="H107"/>
      <c r="I107"/>
      <c r="J107"/>
    </row>
    <row r="108" spans="1:34" ht="20.100000000000001" customHeight="1">
      <c r="A108"/>
      <c r="C108" t="s">
        <v>42</v>
      </c>
      <c r="D108" s="22" t="s">
        <v>43</v>
      </c>
      <c r="E108" s="20" t="s">
        <v>44</v>
      </c>
      <c r="F108" s="22" t="s">
        <v>45</v>
      </c>
      <c r="G108" s="5"/>
      <c r="H108"/>
      <c r="I108"/>
      <c r="J108"/>
    </row>
    <row r="109" spans="1:34" ht="20.100000000000001" customHeight="1">
      <c r="A109"/>
      <c r="D109" s="22" t="s">
        <v>46</v>
      </c>
      <c r="E109" s="20" t="s">
        <v>47</v>
      </c>
      <c r="F109" s="22" t="s">
        <v>48</v>
      </c>
      <c r="G109" s="5"/>
      <c r="H109"/>
      <c r="I109"/>
      <c r="J109"/>
    </row>
    <row r="110" spans="1:34" ht="20.100000000000001" customHeight="1">
      <c r="A110"/>
      <c r="D110" s="22" t="s">
        <v>46</v>
      </c>
      <c r="E110" s="20" t="s">
        <v>49</v>
      </c>
      <c r="F110" s="39" t="s">
        <v>50</v>
      </c>
      <c r="G110" s="47"/>
      <c r="H110"/>
      <c r="I110"/>
      <c r="J110"/>
    </row>
    <row r="111" spans="1:34" ht="20.100000000000001" customHeight="1">
      <c r="A111"/>
      <c r="D111" s="22" t="s">
        <v>46</v>
      </c>
      <c r="E111" s="20" t="s">
        <v>51</v>
      </c>
      <c r="F111" s="22" t="s">
        <v>52</v>
      </c>
      <c r="G111" s="5"/>
      <c r="H111"/>
      <c r="I111"/>
      <c r="J111"/>
    </row>
    <row r="112" spans="1:34" ht="20.100000000000001" customHeight="1">
      <c r="A112"/>
      <c r="D112" s="22" t="s">
        <v>46</v>
      </c>
      <c r="E112" s="20" t="s">
        <v>53</v>
      </c>
      <c r="F112" s="22" t="s">
        <v>54</v>
      </c>
      <c r="G112" s="5"/>
      <c r="H112"/>
      <c r="I112"/>
      <c r="J112"/>
    </row>
    <row r="113" spans="1:10">
      <c r="A113"/>
      <c r="D113" s="22" t="s">
        <v>46</v>
      </c>
      <c r="E113" s="20" t="s">
        <v>55</v>
      </c>
      <c r="F113" s="22" t="s">
        <v>35</v>
      </c>
      <c r="G113" s="5"/>
      <c r="H113"/>
      <c r="I113"/>
      <c r="J113"/>
    </row>
    <row r="114" spans="1:10">
      <c r="A114"/>
      <c r="D114" s="22" t="s">
        <v>46</v>
      </c>
      <c r="E114" s="20" t="s">
        <v>56</v>
      </c>
      <c r="F114" s="22" t="s">
        <v>57</v>
      </c>
      <c r="G114" s="5"/>
      <c r="H114"/>
      <c r="I114"/>
      <c r="J114"/>
    </row>
    <row r="115" spans="1:10">
      <c r="A115"/>
      <c r="D115" s="22" t="s">
        <v>46</v>
      </c>
      <c r="E115" s="20" t="s">
        <v>58</v>
      </c>
      <c r="F115" s="22" t="s">
        <v>59</v>
      </c>
      <c r="G115" s="5"/>
      <c r="H115"/>
      <c r="I115"/>
      <c r="J115"/>
    </row>
  </sheetData>
  <sheetProtection selectLockedCells="1" selectUnlockedCells="1"/>
  <mergeCells count="2">
    <mergeCell ref="M1:O1"/>
    <mergeCell ref="Q1:AH1"/>
  </mergeCells>
  <printOptions horizontalCentered="1"/>
  <pageMargins left="0.19652777777777777" right="0.15763888888888888" top="0.59097222222222223" bottom="0.15763888888888888" header="0.15763888888888888" footer="0.51180555555555551"/>
  <pageSetup paperSize="9" firstPageNumber="0" orientation="landscape" horizontalDpi="300" verticalDpi="300"/>
  <headerFooter alignWithMargins="0">
    <oddHeader>&amp;CVELO-CLUB FRANCHEVILLE
GRIMPEE DE CHAUSSAN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0"/>
  <sheetViews>
    <sheetView workbookViewId="0">
      <selection activeCell="F5" sqref="F5"/>
    </sheetView>
  </sheetViews>
  <sheetFormatPr defaultColWidth="11" defaultRowHeight="12.75"/>
  <cols>
    <col min="1" max="1" width="3.7109375" style="2" customWidth="1"/>
    <col min="2" max="2" width="3.42578125" style="3" customWidth="1"/>
    <col min="3" max="3" width="2.42578125" style="2" customWidth="1"/>
    <col min="4" max="4" width="3.42578125" style="4" customWidth="1"/>
    <col min="5" max="5" width="28.85546875" customWidth="1"/>
    <col min="6" max="6" width="25.42578125" customWidth="1"/>
    <col min="7" max="7" width="30" customWidth="1"/>
    <col min="8" max="8" width="10.42578125" customWidth="1"/>
    <col min="9" max="9" width="5.42578125" customWidth="1"/>
    <col min="10" max="10" width="10.85546875" style="2" customWidth="1"/>
    <col min="11" max="11" width="3.5703125" style="2" customWidth="1"/>
    <col min="12" max="12" width="4.5703125" style="2" customWidth="1"/>
    <col min="13" max="13" width="4.42578125" style="2" customWidth="1"/>
    <col min="14" max="14" width="11.28515625" customWidth="1"/>
  </cols>
  <sheetData>
    <row r="1" spans="1:14" s="5" customFormat="1" ht="13.5" customHeight="1">
      <c r="A1" s="77" t="s">
        <v>3</v>
      </c>
      <c r="B1" s="78" t="s">
        <v>4</v>
      </c>
      <c r="C1" s="78"/>
      <c r="D1" s="78"/>
      <c r="E1" s="77" t="s">
        <v>5</v>
      </c>
      <c r="F1" s="77" t="s">
        <v>6</v>
      </c>
      <c r="G1" s="77" t="s">
        <v>7</v>
      </c>
      <c r="H1" s="77" t="s">
        <v>60</v>
      </c>
      <c r="I1" s="77" t="s">
        <v>9</v>
      </c>
      <c r="J1" s="77" t="s">
        <v>10</v>
      </c>
      <c r="K1" s="77" t="s">
        <v>11</v>
      </c>
      <c r="L1" s="77" t="s">
        <v>12</v>
      </c>
      <c r="M1" s="77" t="s">
        <v>13</v>
      </c>
      <c r="N1" s="5">
        <v>2021</v>
      </c>
    </row>
    <row r="2" spans="1:14" s="6" customFormat="1" ht="25.5" customHeight="1">
      <c r="A2" s="77"/>
      <c r="B2" s="78"/>
      <c r="C2" s="78"/>
      <c r="D2" s="78"/>
      <c r="E2" s="77"/>
      <c r="F2" s="77"/>
      <c r="G2" s="77"/>
      <c r="H2" s="77"/>
      <c r="I2" s="77"/>
      <c r="J2" s="77"/>
      <c r="K2" s="77"/>
      <c r="L2" s="77"/>
      <c r="M2" s="77"/>
      <c r="N2" s="5"/>
    </row>
    <row r="3" spans="1:14" ht="24.95" customHeight="1">
      <c r="A3" s="7">
        <v>1</v>
      </c>
      <c r="B3" s="8">
        <v>14</v>
      </c>
      <c r="C3" s="9" t="s">
        <v>61</v>
      </c>
      <c r="D3" s="10">
        <v>31</v>
      </c>
      <c r="E3" s="11" t="s">
        <v>62</v>
      </c>
      <c r="F3" s="11" t="s">
        <v>63</v>
      </c>
      <c r="G3" s="11" t="s">
        <v>64</v>
      </c>
      <c r="H3" s="11" t="s">
        <v>31</v>
      </c>
      <c r="I3" s="12" t="s">
        <v>65</v>
      </c>
      <c r="J3" s="13">
        <v>1950</v>
      </c>
      <c r="K3" s="14" t="s">
        <v>66</v>
      </c>
      <c r="L3" s="15">
        <f t="shared" ref="L3:L22" si="0">IF(J3&gt;0,N$1-J3,"")</f>
        <v>71</v>
      </c>
      <c r="M3" s="16" t="str">
        <f t="shared" ref="M3:M22" si="1">IF(K3="F","A",IF(L3&lt;15,"J",IF(L3&lt;17,"B",IF(L3&lt;19,"C",IF(L3&lt;40,"D",IF(L3&lt;50,"E",IF(L3&lt;60,"F",IF(L3&lt;70,"G","H"))))))))</f>
        <v>H</v>
      </c>
    </row>
    <row r="4" spans="1:14" ht="24.95" customHeight="1">
      <c r="A4" s="7">
        <v>2</v>
      </c>
      <c r="B4" s="17">
        <v>14</v>
      </c>
      <c r="C4" s="9" t="s">
        <v>61</v>
      </c>
      <c r="D4" s="10">
        <v>32</v>
      </c>
      <c r="E4" s="18" t="s">
        <v>67</v>
      </c>
      <c r="F4" s="18" t="s">
        <v>68</v>
      </c>
      <c r="G4" s="11" t="s">
        <v>30</v>
      </c>
      <c r="H4" s="18" t="s">
        <v>31</v>
      </c>
      <c r="I4" s="19" t="s">
        <v>69</v>
      </c>
      <c r="J4" s="13">
        <v>1984</v>
      </c>
      <c r="K4" s="14" t="s">
        <v>66</v>
      </c>
      <c r="L4" s="15">
        <f t="shared" si="0"/>
        <v>37</v>
      </c>
      <c r="M4" s="16" t="str">
        <f t="shared" si="1"/>
        <v>D</v>
      </c>
    </row>
    <row r="5" spans="1:14" ht="24.95" customHeight="1">
      <c r="A5" s="7">
        <v>3</v>
      </c>
      <c r="B5" s="17">
        <v>14</v>
      </c>
      <c r="C5" s="9" t="s">
        <v>61</v>
      </c>
      <c r="D5" s="10">
        <v>33</v>
      </c>
      <c r="E5" s="11" t="s">
        <v>28</v>
      </c>
      <c r="F5" s="11" t="s">
        <v>29</v>
      </c>
      <c r="G5" s="11" t="s">
        <v>30</v>
      </c>
      <c r="H5" s="11" t="s">
        <v>31</v>
      </c>
      <c r="I5" s="12" t="s">
        <v>69</v>
      </c>
      <c r="J5" s="13">
        <v>1986</v>
      </c>
      <c r="K5" s="14" t="s">
        <v>66</v>
      </c>
      <c r="L5" s="15">
        <f t="shared" si="0"/>
        <v>35</v>
      </c>
      <c r="M5" s="16" t="str">
        <f t="shared" si="1"/>
        <v>D</v>
      </c>
    </row>
    <row r="6" spans="1:14" ht="24.95" customHeight="1">
      <c r="A6" s="7">
        <v>4</v>
      </c>
      <c r="B6" s="17">
        <v>14</v>
      </c>
      <c r="C6" s="9" t="s">
        <v>61</v>
      </c>
      <c r="D6" s="10">
        <v>34</v>
      </c>
      <c r="E6" s="11" t="s">
        <v>70</v>
      </c>
      <c r="F6" s="11" t="s">
        <v>71</v>
      </c>
      <c r="G6" s="11" t="s">
        <v>72</v>
      </c>
      <c r="H6" s="11" t="s">
        <v>73</v>
      </c>
      <c r="I6" s="12" t="s">
        <v>74</v>
      </c>
      <c r="J6" s="13">
        <v>1975</v>
      </c>
      <c r="K6" s="14" t="s">
        <v>66</v>
      </c>
      <c r="L6" s="15">
        <f t="shared" si="0"/>
        <v>46</v>
      </c>
      <c r="M6" s="16" t="str">
        <f t="shared" si="1"/>
        <v>E</v>
      </c>
    </row>
    <row r="7" spans="1:14" ht="24.95" customHeight="1">
      <c r="A7" s="7">
        <v>5</v>
      </c>
      <c r="B7" s="17">
        <v>14</v>
      </c>
      <c r="C7" s="9" t="s">
        <v>61</v>
      </c>
      <c r="D7" s="10">
        <v>35</v>
      </c>
      <c r="E7" s="11" t="s">
        <v>75</v>
      </c>
      <c r="F7" s="11" t="s">
        <v>76</v>
      </c>
      <c r="G7" s="11" t="s">
        <v>64</v>
      </c>
      <c r="H7" s="11" t="s">
        <v>31</v>
      </c>
      <c r="I7" s="12" t="s">
        <v>65</v>
      </c>
      <c r="J7" s="13">
        <v>1997</v>
      </c>
      <c r="K7" s="14" t="s">
        <v>66</v>
      </c>
      <c r="L7" s="15">
        <f t="shared" si="0"/>
        <v>24</v>
      </c>
      <c r="M7" s="16" t="str">
        <f t="shared" si="1"/>
        <v>D</v>
      </c>
    </row>
    <row r="8" spans="1:14" ht="24.95" customHeight="1">
      <c r="A8" s="7">
        <v>6</v>
      </c>
      <c r="B8" s="17">
        <v>14</v>
      </c>
      <c r="C8" s="9" t="s">
        <v>61</v>
      </c>
      <c r="D8" s="10">
        <v>36</v>
      </c>
      <c r="E8" s="20" t="s">
        <v>77</v>
      </c>
      <c r="F8" s="20" t="s">
        <v>78</v>
      </c>
      <c r="G8" s="11" t="s">
        <v>64</v>
      </c>
      <c r="H8" s="20" t="s">
        <v>31</v>
      </c>
      <c r="I8" s="21" t="s">
        <v>65</v>
      </c>
      <c r="J8" s="22">
        <v>2006</v>
      </c>
      <c r="K8" s="23" t="s">
        <v>66</v>
      </c>
      <c r="L8" s="15">
        <f t="shared" si="0"/>
        <v>15</v>
      </c>
      <c r="M8" s="16" t="str">
        <f t="shared" si="1"/>
        <v>B</v>
      </c>
    </row>
    <row r="9" spans="1:14" ht="24.95" customHeight="1">
      <c r="A9" s="7">
        <v>7</v>
      </c>
      <c r="B9" s="17">
        <v>14</v>
      </c>
      <c r="C9" s="9" t="s">
        <v>61</v>
      </c>
      <c r="D9" s="10">
        <v>37</v>
      </c>
      <c r="E9" s="20" t="s">
        <v>79</v>
      </c>
      <c r="F9" s="20" t="s">
        <v>80</v>
      </c>
      <c r="G9" s="11" t="s">
        <v>81</v>
      </c>
      <c r="H9" s="11" t="s">
        <v>73</v>
      </c>
      <c r="I9" s="12" t="s">
        <v>82</v>
      </c>
      <c r="J9" s="22">
        <v>2000</v>
      </c>
      <c r="K9" s="23" t="s">
        <v>66</v>
      </c>
      <c r="L9" s="15">
        <f t="shared" si="0"/>
        <v>21</v>
      </c>
      <c r="M9" s="16" t="str">
        <f t="shared" si="1"/>
        <v>D</v>
      </c>
    </row>
    <row r="10" spans="1:14" ht="24.95" customHeight="1">
      <c r="A10" s="7">
        <v>8</v>
      </c>
      <c r="B10" s="17">
        <v>14</v>
      </c>
      <c r="C10" s="9" t="s">
        <v>61</v>
      </c>
      <c r="D10" s="10">
        <v>38</v>
      </c>
      <c r="E10" s="20" t="s">
        <v>83</v>
      </c>
      <c r="F10" s="20" t="s">
        <v>84</v>
      </c>
      <c r="G10" s="11" t="s">
        <v>64</v>
      </c>
      <c r="H10" s="20" t="s">
        <v>73</v>
      </c>
      <c r="I10" s="21" t="s">
        <v>65</v>
      </c>
      <c r="J10" s="22">
        <v>2006</v>
      </c>
      <c r="K10" s="23" t="s">
        <v>66</v>
      </c>
      <c r="L10" s="15">
        <f t="shared" si="0"/>
        <v>15</v>
      </c>
      <c r="M10" s="16" t="str">
        <f t="shared" si="1"/>
        <v>B</v>
      </c>
    </row>
    <row r="11" spans="1:14" ht="24.95" customHeight="1">
      <c r="A11" s="7">
        <v>9</v>
      </c>
      <c r="B11" s="17">
        <v>14</v>
      </c>
      <c r="C11" s="9" t="s">
        <v>61</v>
      </c>
      <c r="D11" s="10">
        <v>39</v>
      </c>
      <c r="E11" s="20" t="s">
        <v>85</v>
      </c>
      <c r="F11" s="20" t="s">
        <v>86</v>
      </c>
      <c r="G11" s="11" t="s">
        <v>87</v>
      </c>
      <c r="H11" s="11" t="s">
        <v>31</v>
      </c>
      <c r="I11" s="12" t="s">
        <v>65</v>
      </c>
      <c r="J11" s="22">
        <v>1966</v>
      </c>
      <c r="K11" s="23" t="s">
        <v>66</v>
      </c>
      <c r="L11" s="15">
        <f t="shared" si="0"/>
        <v>55</v>
      </c>
      <c r="M11" s="16" t="str">
        <f t="shared" si="1"/>
        <v>F</v>
      </c>
    </row>
    <row r="12" spans="1:14" ht="24.95" customHeight="1">
      <c r="A12" s="7">
        <v>10</v>
      </c>
      <c r="B12" s="17">
        <v>14</v>
      </c>
      <c r="C12" s="9" t="s">
        <v>61</v>
      </c>
      <c r="D12" s="10">
        <v>40</v>
      </c>
      <c r="E12" s="20" t="s">
        <v>88</v>
      </c>
      <c r="F12" s="20" t="s">
        <v>89</v>
      </c>
      <c r="G12" s="20" t="s">
        <v>90</v>
      </c>
      <c r="H12" s="20" t="s">
        <v>31</v>
      </c>
      <c r="I12" s="21" t="s">
        <v>65</v>
      </c>
      <c r="J12" s="22">
        <v>1949</v>
      </c>
      <c r="K12" s="23" t="s">
        <v>66</v>
      </c>
      <c r="L12" s="15">
        <f t="shared" si="0"/>
        <v>72</v>
      </c>
      <c r="M12" s="16" t="str">
        <f t="shared" si="1"/>
        <v>H</v>
      </c>
    </row>
    <row r="13" spans="1:14" ht="24.95" customHeight="1">
      <c r="A13" s="7">
        <v>11</v>
      </c>
      <c r="B13" s="17">
        <v>14</v>
      </c>
      <c r="C13" s="9" t="s">
        <v>61</v>
      </c>
      <c r="D13" s="10">
        <v>41</v>
      </c>
      <c r="E13" s="20" t="s">
        <v>91</v>
      </c>
      <c r="F13" s="20" t="s">
        <v>92</v>
      </c>
      <c r="G13" s="11" t="s">
        <v>30</v>
      </c>
      <c r="H13" s="20" t="s">
        <v>31</v>
      </c>
      <c r="I13" s="21" t="s">
        <v>69</v>
      </c>
      <c r="J13" s="22">
        <v>1964</v>
      </c>
      <c r="K13" s="23" t="s">
        <v>66</v>
      </c>
      <c r="L13" s="15">
        <f t="shared" si="0"/>
        <v>57</v>
      </c>
      <c r="M13" s="16" t="str">
        <f t="shared" si="1"/>
        <v>F</v>
      </c>
    </row>
    <row r="14" spans="1:14" ht="24.95" customHeight="1">
      <c r="A14" s="7">
        <v>12</v>
      </c>
      <c r="B14" s="17">
        <v>14</v>
      </c>
      <c r="C14" s="9" t="s">
        <v>61</v>
      </c>
      <c r="D14" s="10">
        <v>42</v>
      </c>
      <c r="E14" s="20" t="s">
        <v>93</v>
      </c>
      <c r="F14" s="20" t="s">
        <v>94</v>
      </c>
      <c r="G14" s="20" t="s">
        <v>64</v>
      </c>
      <c r="H14" s="20" t="s">
        <v>31</v>
      </c>
      <c r="I14" s="21" t="s">
        <v>65</v>
      </c>
      <c r="J14" s="22">
        <v>2000</v>
      </c>
      <c r="K14" s="23" t="s">
        <v>66</v>
      </c>
      <c r="L14" s="15">
        <f t="shared" si="0"/>
        <v>21</v>
      </c>
      <c r="M14" s="16" t="str">
        <f t="shared" si="1"/>
        <v>D</v>
      </c>
    </row>
    <row r="15" spans="1:14" ht="24.95" customHeight="1">
      <c r="A15" s="7">
        <v>13</v>
      </c>
      <c r="B15" s="17">
        <v>14</v>
      </c>
      <c r="C15" s="9" t="s">
        <v>61</v>
      </c>
      <c r="D15" s="10">
        <v>43</v>
      </c>
      <c r="E15" s="20" t="s">
        <v>95</v>
      </c>
      <c r="F15" s="20" t="s">
        <v>96</v>
      </c>
      <c r="G15" s="20" t="s">
        <v>97</v>
      </c>
      <c r="H15" s="20" t="s">
        <v>98</v>
      </c>
      <c r="I15" s="21"/>
      <c r="J15" s="22">
        <v>1970</v>
      </c>
      <c r="K15" s="23" t="s">
        <v>66</v>
      </c>
      <c r="L15" s="15">
        <f t="shared" si="0"/>
        <v>51</v>
      </c>
      <c r="M15" s="16" t="str">
        <f t="shared" si="1"/>
        <v>F</v>
      </c>
    </row>
    <row r="16" spans="1:14" s="24" customFormat="1" ht="24.95" customHeight="1">
      <c r="A16" s="7">
        <v>14</v>
      </c>
      <c r="B16" s="17">
        <v>14</v>
      </c>
      <c r="C16" s="9" t="s">
        <v>61</v>
      </c>
      <c r="D16" s="10">
        <v>44</v>
      </c>
      <c r="E16" s="20" t="s">
        <v>99</v>
      </c>
      <c r="F16" s="20" t="s">
        <v>100</v>
      </c>
      <c r="G16" s="20" t="s">
        <v>101</v>
      </c>
      <c r="H16" s="20" t="s">
        <v>31</v>
      </c>
      <c r="I16" s="21" t="s">
        <v>65</v>
      </c>
      <c r="J16" s="22">
        <v>1977</v>
      </c>
      <c r="K16" s="23" t="s">
        <v>66</v>
      </c>
      <c r="L16" s="15">
        <f t="shared" si="0"/>
        <v>44</v>
      </c>
      <c r="M16" s="16" t="str">
        <f t="shared" si="1"/>
        <v>E</v>
      </c>
    </row>
    <row r="17" spans="1:13" ht="24.95" customHeight="1">
      <c r="A17" s="7">
        <v>15</v>
      </c>
      <c r="B17" s="17">
        <v>14</v>
      </c>
      <c r="C17" s="9" t="s">
        <v>61</v>
      </c>
      <c r="D17" s="10">
        <v>45</v>
      </c>
      <c r="E17" s="20" t="s">
        <v>102</v>
      </c>
      <c r="F17" s="20" t="s">
        <v>103</v>
      </c>
      <c r="G17" s="20" t="s">
        <v>104</v>
      </c>
      <c r="H17" s="20" t="s">
        <v>73</v>
      </c>
      <c r="I17" s="21" t="s">
        <v>69</v>
      </c>
      <c r="J17" s="22">
        <v>2003</v>
      </c>
      <c r="K17" s="23" t="s">
        <v>66</v>
      </c>
      <c r="L17" s="15">
        <f t="shared" si="0"/>
        <v>18</v>
      </c>
      <c r="M17" s="16" t="str">
        <f t="shared" si="1"/>
        <v>C</v>
      </c>
    </row>
    <row r="18" spans="1:13" ht="24.95" customHeight="1">
      <c r="A18" s="7">
        <v>16</v>
      </c>
      <c r="B18" s="17">
        <v>14</v>
      </c>
      <c r="C18" s="9" t="s">
        <v>61</v>
      </c>
      <c r="D18" s="10">
        <v>46</v>
      </c>
      <c r="E18" s="20" t="s">
        <v>105</v>
      </c>
      <c r="F18" s="20" t="s">
        <v>86</v>
      </c>
      <c r="G18" s="20" t="s">
        <v>101</v>
      </c>
      <c r="H18" s="20" t="s">
        <v>31</v>
      </c>
      <c r="I18" s="21" t="s">
        <v>65</v>
      </c>
      <c r="J18" s="22">
        <v>1991</v>
      </c>
      <c r="K18" s="23" t="s">
        <v>66</v>
      </c>
      <c r="L18" s="15">
        <f t="shared" si="0"/>
        <v>30</v>
      </c>
      <c r="M18" s="16" t="str">
        <f t="shared" si="1"/>
        <v>D</v>
      </c>
    </row>
    <row r="19" spans="1:13" ht="24.95" customHeight="1">
      <c r="A19" s="7">
        <v>17</v>
      </c>
      <c r="B19" s="17">
        <v>14</v>
      </c>
      <c r="C19" s="9" t="s">
        <v>61</v>
      </c>
      <c r="D19" s="10">
        <v>47</v>
      </c>
      <c r="E19" s="20" t="s">
        <v>106</v>
      </c>
      <c r="F19" s="20" t="s">
        <v>107</v>
      </c>
      <c r="G19" s="20" t="s">
        <v>108</v>
      </c>
      <c r="H19" s="11" t="s">
        <v>31</v>
      </c>
      <c r="I19" s="12" t="s">
        <v>69</v>
      </c>
      <c r="J19" s="22">
        <v>1968</v>
      </c>
      <c r="K19" s="23" t="s">
        <v>66</v>
      </c>
      <c r="L19" s="15">
        <f t="shared" si="0"/>
        <v>53</v>
      </c>
      <c r="M19" s="16" t="str">
        <f t="shared" si="1"/>
        <v>F</v>
      </c>
    </row>
    <row r="20" spans="1:13" ht="24.95" customHeight="1">
      <c r="A20" s="7">
        <v>18</v>
      </c>
      <c r="B20" s="17">
        <v>14</v>
      </c>
      <c r="C20" s="9" t="s">
        <v>61</v>
      </c>
      <c r="D20" s="10">
        <v>48</v>
      </c>
      <c r="E20" s="25" t="s">
        <v>109</v>
      </c>
      <c r="F20" s="20" t="s">
        <v>92</v>
      </c>
      <c r="G20" s="20" t="s">
        <v>110</v>
      </c>
      <c r="H20" s="20" t="s">
        <v>73</v>
      </c>
      <c r="I20" s="21" t="s">
        <v>111</v>
      </c>
      <c r="J20" s="22">
        <v>1961</v>
      </c>
      <c r="K20" s="23" t="s">
        <v>66</v>
      </c>
      <c r="L20" s="15">
        <f t="shared" si="0"/>
        <v>60</v>
      </c>
      <c r="M20" s="16" t="str">
        <f t="shared" si="1"/>
        <v>G</v>
      </c>
    </row>
    <row r="21" spans="1:13" ht="24.95" customHeight="1">
      <c r="A21" s="7">
        <v>19</v>
      </c>
      <c r="B21" s="17">
        <v>14</v>
      </c>
      <c r="C21" s="9" t="s">
        <v>61</v>
      </c>
      <c r="D21" s="10">
        <v>49</v>
      </c>
      <c r="E21" s="20" t="s">
        <v>112</v>
      </c>
      <c r="F21" s="20" t="s">
        <v>113</v>
      </c>
      <c r="G21" s="20" t="s">
        <v>97</v>
      </c>
      <c r="H21" s="20" t="s">
        <v>98</v>
      </c>
      <c r="I21" s="21"/>
      <c r="J21" s="22">
        <v>1965</v>
      </c>
      <c r="K21" s="23" t="s">
        <v>66</v>
      </c>
      <c r="L21" s="15">
        <f t="shared" si="0"/>
        <v>56</v>
      </c>
      <c r="M21" s="16" t="str">
        <f t="shared" si="1"/>
        <v>F</v>
      </c>
    </row>
    <row r="22" spans="1:13" ht="24.95" customHeight="1">
      <c r="A22" s="7">
        <v>20</v>
      </c>
      <c r="B22" s="17">
        <v>14</v>
      </c>
      <c r="C22" s="9" t="s">
        <v>61</v>
      </c>
      <c r="D22" s="10">
        <v>50</v>
      </c>
      <c r="E22" s="20" t="s">
        <v>114</v>
      </c>
      <c r="F22" s="20" t="s">
        <v>115</v>
      </c>
      <c r="G22" s="20" t="s">
        <v>116</v>
      </c>
      <c r="H22" s="20" t="s">
        <v>73</v>
      </c>
      <c r="I22" s="21" t="s">
        <v>82</v>
      </c>
      <c r="J22" s="22">
        <v>1995</v>
      </c>
      <c r="K22" s="23" t="s">
        <v>66</v>
      </c>
      <c r="L22" s="15">
        <f t="shared" si="0"/>
        <v>26</v>
      </c>
      <c r="M22" s="16" t="str">
        <f t="shared" si="1"/>
        <v>D</v>
      </c>
    </row>
    <row r="23" spans="1:13" s="5" customFormat="1" ht="29.25" customHeight="1">
      <c r="A23" s="74" t="s">
        <v>3</v>
      </c>
      <c r="B23" s="78" t="s">
        <v>4</v>
      </c>
      <c r="C23" s="78"/>
      <c r="D23" s="78"/>
      <c r="E23" s="74" t="s">
        <v>5</v>
      </c>
      <c r="F23" s="74" t="s">
        <v>6</v>
      </c>
      <c r="G23" s="74" t="s">
        <v>7</v>
      </c>
      <c r="H23" s="74" t="s">
        <v>117</v>
      </c>
      <c r="I23" s="74"/>
      <c r="J23" s="74" t="s">
        <v>10</v>
      </c>
      <c r="K23" s="74" t="s">
        <v>11</v>
      </c>
      <c r="L23" s="74" t="s">
        <v>12</v>
      </c>
      <c r="M23" s="74" t="s">
        <v>13</v>
      </c>
    </row>
    <row r="24" spans="1:13" ht="24.95" customHeight="1">
      <c r="A24" s="7">
        <v>21</v>
      </c>
      <c r="B24" s="17">
        <v>14</v>
      </c>
      <c r="C24" s="9" t="s">
        <v>61</v>
      </c>
      <c r="D24" s="10">
        <v>51</v>
      </c>
      <c r="E24" s="26" t="s">
        <v>112</v>
      </c>
      <c r="F24" s="26" t="s">
        <v>118</v>
      </c>
      <c r="G24" s="26" t="s">
        <v>119</v>
      </c>
      <c r="H24" s="18" t="s">
        <v>120</v>
      </c>
      <c r="I24" s="27"/>
      <c r="J24" s="28">
        <v>2006</v>
      </c>
      <c r="K24" s="29" t="s">
        <v>66</v>
      </c>
      <c r="L24" s="15">
        <f t="shared" ref="L24:L44" si="2">IF(J24&gt;0,N$1-J24,"")</f>
        <v>15</v>
      </c>
      <c r="M24" s="16" t="str">
        <f t="shared" ref="M24:M44" si="3">IF(K24="F","A",IF(L24&lt;15,"J",IF(L24&lt;17,"B",IF(L24&lt;19,"C",IF(L24&lt;40,"D",IF(L24&lt;50,"E",IF(L24&lt;60,"F",IF(L24&lt;70,"G","H"))))))))</f>
        <v>B</v>
      </c>
    </row>
    <row r="25" spans="1:13" ht="24.95" customHeight="1">
      <c r="A25" s="7">
        <v>22</v>
      </c>
      <c r="B25" s="17">
        <v>14</v>
      </c>
      <c r="C25" s="9" t="s">
        <v>61</v>
      </c>
      <c r="D25" s="10">
        <v>52</v>
      </c>
      <c r="E25" s="26" t="s">
        <v>121</v>
      </c>
      <c r="F25" s="26" t="s">
        <v>94</v>
      </c>
      <c r="G25" s="20" t="s">
        <v>122</v>
      </c>
      <c r="H25" s="20" t="s">
        <v>123</v>
      </c>
      <c r="I25" s="21" t="s">
        <v>82</v>
      </c>
      <c r="J25" s="22">
        <v>1969</v>
      </c>
      <c r="K25" s="23" t="s">
        <v>66</v>
      </c>
      <c r="L25" s="15">
        <f t="shared" si="2"/>
        <v>52</v>
      </c>
      <c r="M25" s="16" t="str">
        <f t="shared" si="3"/>
        <v>F</v>
      </c>
    </row>
    <row r="26" spans="1:13" ht="24.95" customHeight="1">
      <c r="A26" s="7">
        <v>23</v>
      </c>
      <c r="B26" s="17">
        <v>14</v>
      </c>
      <c r="C26" s="9" t="s">
        <v>61</v>
      </c>
      <c r="D26" s="10">
        <v>53</v>
      </c>
      <c r="E26" s="20" t="s">
        <v>124</v>
      </c>
      <c r="F26" s="20" t="s">
        <v>63</v>
      </c>
      <c r="G26" s="20" t="s">
        <v>64</v>
      </c>
      <c r="H26" s="11" t="s">
        <v>31</v>
      </c>
      <c r="I26" s="12" t="s">
        <v>65</v>
      </c>
      <c r="J26" s="22">
        <v>1947</v>
      </c>
      <c r="K26" s="23" t="s">
        <v>66</v>
      </c>
      <c r="L26" s="15">
        <f t="shared" si="2"/>
        <v>74</v>
      </c>
      <c r="M26" s="16" t="str">
        <f t="shared" si="3"/>
        <v>H</v>
      </c>
    </row>
    <row r="27" spans="1:13" ht="24.95" customHeight="1">
      <c r="A27" s="7">
        <v>24</v>
      </c>
      <c r="B27" s="17">
        <v>14</v>
      </c>
      <c r="C27" s="9" t="s">
        <v>61</v>
      </c>
      <c r="D27" s="10">
        <v>54</v>
      </c>
      <c r="E27" s="20" t="s">
        <v>125</v>
      </c>
      <c r="F27" s="20" t="s">
        <v>126</v>
      </c>
      <c r="G27" s="20" t="s">
        <v>127</v>
      </c>
      <c r="H27" s="20" t="s">
        <v>31</v>
      </c>
      <c r="I27" s="21" t="s">
        <v>65</v>
      </c>
      <c r="J27" s="22">
        <v>1967</v>
      </c>
      <c r="K27" s="23" t="s">
        <v>66</v>
      </c>
      <c r="L27" s="15">
        <f t="shared" si="2"/>
        <v>54</v>
      </c>
      <c r="M27" s="16" t="str">
        <f t="shared" si="3"/>
        <v>F</v>
      </c>
    </row>
    <row r="28" spans="1:13" ht="24.95" customHeight="1">
      <c r="A28" s="7">
        <v>25</v>
      </c>
      <c r="B28" s="17">
        <v>14</v>
      </c>
      <c r="C28" s="9" t="s">
        <v>61</v>
      </c>
      <c r="D28" s="10">
        <v>55</v>
      </c>
      <c r="E28" s="20" t="s">
        <v>128</v>
      </c>
      <c r="F28" s="20" t="s">
        <v>129</v>
      </c>
      <c r="G28" s="20" t="s">
        <v>97</v>
      </c>
      <c r="H28" s="20" t="s">
        <v>98</v>
      </c>
      <c r="I28" s="21"/>
      <c r="J28" s="22">
        <v>1953</v>
      </c>
      <c r="K28" s="23" t="s">
        <v>66</v>
      </c>
      <c r="L28" s="15">
        <f t="shared" si="2"/>
        <v>68</v>
      </c>
      <c r="M28" s="16" t="str">
        <f t="shared" si="3"/>
        <v>G</v>
      </c>
    </row>
    <row r="29" spans="1:13" ht="24.95" customHeight="1">
      <c r="A29" s="7">
        <v>26</v>
      </c>
      <c r="B29" s="17">
        <v>14</v>
      </c>
      <c r="C29" s="9" t="s">
        <v>61</v>
      </c>
      <c r="D29" s="10">
        <v>56</v>
      </c>
      <c r="E29" s="20" t="s">
        <v>130</v>
      </c>
      <c r="F29" s="20" t="s">
        <v>131</v>
      </c>
      <c r="G29" s="20" t="s">
        <v>97</v>
      </c>
      <c r="H29" s="20" t="s">
        <v>98</v>
      </c>
      <c r="I29" s="21" t="s">
        <v>65</v>
      </c>
      <c r="J29" s="22">
        <v>2007</v>
      </c>
      <c r="K29" s="23" t="s">
        <v>66</v>
      </c>
      <c r="L29" s="15">
        <f t="shared" si="2"/>
        <v>14</v>
      </c>
      <c r="M29" s="16" t="str">
        <f t="shared" si="3"/>
        <v>J</v>
      </c>
    </row>
    <row r="30" spans="1:13" ht="24.95" customHeight="1">
      <c r="A30" s="7">
        <v>27</v>
      </c>
      <c r="B30" s="17">
        <v>14</v>
      </c>
      <c r="C30" s="9" t="s">
        <v>61</v>
      </c>
      <c r="D30" s="10">
        <v>57</v>
      </c>
      <c r="E30" s="20" t="s">
        <v>132</v>
      </c>
      <c r="F30" s="20" t="s">
        <v>133</v>
      </c>
      <c r="G30" s="20" t="s">
        <v>64</v>
      </c>
      <c r="H30" s="20" t="s">
        <v>73</v>
      </c>
      <c r="I30" s="21" t="s">
        <v>65</v>
      </c>
      <c r="J30" s="22">
        <v>2005</v>
      </c>
      <c r="K30" s="23" t="s">
        <v>66</v>
      </c>
      <c r="L30" s="15">
        <f t="shared" si="2"/>
        <v>16</v>
      </c>
      <c r="M30" s="16" t="str">
        <f t="shared" si="3"/>
        <v>B</v>
      </c>
    </row>
    <row r="31" spans="1:13" ht="24.95" customHeight="1">
      <c r="A31" s="7">
        <v>28</v>
      </c>
      <c r="B31" s="17">
        <v>14</v>
      </c>
      <c r="C31" s="9" t="s">
        <v>61</v>
      </c>
      <c r="D31" s="10">
        <v>58</v>
      </c>
      <c r="E31" s="30" t="s">
        <v>134</v>
      </c>
      <c r="F31" s="20" t="s">
        <v>63</v>
      </c>
      <c r="G31" s="20" t="s">
        <v>90</v>
      </c>
      <c r="H31" s="20" t="s">
        <v>31</v>
      </c>
      <c r="I31" s="21" t="s">
        <v>65</v>
      </c>
      <c r="J31" s="22">
        <v>1944</v>
      </c>
      <c r="K31" s="23" t="s">
        <v>66</v>
      </c>
      <c r="L31" s="15">
        <f t="shared" si="2"/>
        <v>77</v>
      </c>
      <c r="M31" s="16" t="str">
        <f t="shared" si="3"/>
        <v>H</v>
      </c>
    </row>
    <row r="32" spans="1:13" ht="24.95" customHeight="1">
      <c r="A32" s="7">
        <v>29</v>
      </c>
      <c r="B32" s="17">
        <v>14</v>
      </c>
      <c r="C32" s="9" t="s">
        <v>61</v>
      </c>
      <c r="D32" s="10">
        <v>59</v>
      </c>
      <c r="E32" s="31" t="s">
        <v>135</v>
      </c>
      <c r="F32" s="31" t="s">
        <v>136</v>
      </c>
      <c r="G32" s="31" t="s">
        <v>137</v>
      </c>
      <c r="H32" s="31" t="s">
        <v>31</v>
      </c>
      <c r="I32" s="32" t="s">
        <v>65</v>
      </c>
      <c r="J32" s="33">
        <v>2005</v>
      </c>
      <c r="K32" s="23" t="s">
        <v>66</v>
      </c>
      <c r="L32" s="15">
        <f t="shared" si="2"/>
        <v>16</v>
      </c>
      <c r="M32" s="16" t="str">
        <f t="shared" si="3"/>
        <v>B</v>
      </c>
    </row>
    <row r="33" spans="1:14" ht="24.95" customHeight="1">
      <c r="A33" s="7">
        <v>30</v>
      </c>
      <c r="B33" s="17">
        <v>15</v>
      </c>
      <c r="C33" s="9" t="s">
        <v>61</v>
      </c>
      <c r="D33" s="34" t="s">
        <v>138</v>
      </c>
      <c r="E33" s="20" t="s">
        <v>139</v>
      </c>
      <c r="F33" s="20" t="s">
        <v>140</v>
      </c>
      <c r="G33" s="20" t="s">
        <v>141</v>
      </c>
      <c r="H33" s="20" t="s">
        <v>73</v>
      </c>
      <c r="I33" s="21" t="s">
        <v>69</v>
      </c>
      <c r="J33" s="22">
        <v>1992</v>
      </c>
      <c r="K33" s="23" t="s">
        <v>66</v>
      </c>
      <c r="L33" s="15">
        <f t="shared" si="2"/>
        <v>29</v>
      </c>
      <c r="M33" s="16" t="str">
        <f t="shared" si="3"/>
        <v>D</v>
      </c>
    </row>
    <row r="34" spans="1:14" ht="24.95" customHeight="1">
      <c r="A34" s="7">
        <v>31</v>
      </c>
      <c r="B34" s="17">
        <v>15</v>
      </c>
      <c r="C34" s="9" t="s">
        <v>61</v>
      </c>
      <c r="D34" s="34" t="s">
        <v>69</v>
      </c>
      <c r="E34" s="20" t="s">
        <v>142</v>
      </c>
      <c r="F34" s="20" t="s">
        <v>143</v>
      </c>
      <c r="G34" s="20" t="s">
        <v>144</v>
      </c>
      <c r="H34" s="20" t="s">
        <v>73</v>
      </c>
      <c r="I34" s="21" t="s">
        <v>65</v>
      </c>
      <c r="J34" s="22">
        <v>2008</v>
      </c>
      <c r="K34" s="23" t="s">
        <v>66</v>
      </c>
      <c r="L34" s="15">
        <f t="shared" si="2"/>
        <v>13</v>
      </c>
      <c r="M34" s="16" t="str">
        <f t="shared" si="3"/>
        <v>J</v>
      </c>
    </row>
    <row r="35" spans="1:14" ht="24.95" customHeight="1">
      <c r="A35" s="7">
        <v>32</v>
      </c>
      <c r="B35" s="17">
        <v>15</v>
      </c>
      <c r="C35" s="9" t="s">
        <v>61</v>
      </c>
      <c r="D35" s="34" t="s">
        <v>145</v>
      </c>
      <c r="E35" s="20" t="s">
        <v>146</v>
      </c>
      <c r="F35" s="20" t="s">
        <v>147</v>
      </c>
      <c r="G35" s="20" t="s">
        <v>148</v>
      </c>
      <c r="H35" s="20" t="s">
        <v>31</v>
      </c>
      <c r="I35" s="21" t="s">
        <v>82</v>
      </c>
      <c r="J35" s="22">
        <v>1970</v>
      </c>
      <c r="K35" s="23" t="s">
        <v>66</v>
      </c>
      <c r="L35" s="15">
        <f t="shared" si="2"/>
        <v>51</v>
      </c>
      <c r="M35" s="16" t="str">
        <f t="shared" si="3"/>
        <v>F</v>
      </c>
    </row>
    <row r="36" spans="1:14" ht="24.95" customHeight="1">
      <c r="A36" s="7">
        <v>33</v>
      </c>
      <c r="B36" s="17">
        <v>15</v>
      </c>
      <c r="C36" s="9" t="s">
        <v>61</v>
      </c>
      <c r="D36" s="34" t="s">
        <v>149</v>
      </c>
      <c r="E36" s="25" t="s">
        <v>150</v>
      </c>
      <c r="F36" s="20" t="s">
        <v>151</v>
      </c>
      <c r="G36" s="20" t="s">
        <v>144</v>
      </c>
      <c r="H36" s="20" t="s">
        <v>73</v>
      </c>
      <c r="I36" s="21" t="s">
        <v>65</v>
      </c>
      <c r="J36" s="22">
        <v>2008</v>
      </c>
      <c r="K36" s="23" t="s">
        <v>66</v>
      </c>
      <c r="L36" s="15">
        <f t="shared" si="2"/>
        <v>13</v>
      </c>
      <c r="M36" s="16" t="str">
        <f t="shared" si="3"/>
        <v>J</v>
      </c>
    </row>
    <row r="37" spans="1:14" ht="24.95" customHeight="1">
      <c r="A37" s="7">
        <v>34</v>
      </c>
      <c r="B37" s="17">
        <v>15</v>
      </c>
      <c r="C37" s="9" t="s">
        <v>61</v>
      </c>
      <c r="D37" s="34" t="s">
        <v>152</v>
      </c>
      <c r="E37" s="20" t="s">
        <v>153</v>
      </c>
      <c r="F37" s="20" t="s">
        <v>154</v>
      </c>
      <c r="G37" s="20" t="s">
        <v>155</v>
      </c>
      <c r="H37" s="20" t="s">
        <v>73</v>
      </c>
      <c r="I37" s="21" t="s">
        <v>65</v>
      </c>
      <c r="J37" s="22">
        <v>1990</v>
      </c>
      <c r="K37" s="23" t="s">
        <v>66</v>
      </c>
      <c r="L37" s="15">
        <f t="shared" si="2"/>
        <v>31</v>
      </c>
      <c r="M37" s="16" t="str">
        <f t="shared" si="3"/>
        <v>D</v>
      </c>
    </row>
    <row r="38" spans="1:14" ht="24.95" customHeight="1">
      <c r="A38" s="7">
        <v>35</v>
      </c>
      <c r="B38" s="17">
        <v>15</v>
      </c>
      <c r="C38" s="9" t="s">
        <v>61</v>
      </c>
      <c r="D38" s="34" t="s">
        <v>156</v>
      </c>
      <c r="E38" s="25" t="s">
        <v>157</v>
      </c>
      <c r="F38" s="20" t="s">
        <v>129</v>
      </c>
      <c r="G38" s="20" t="s">
        <v>144</v>
      </c>
      <c r="H38" s="20" t="s">
        <v>73</v>
      </c>
      <c r="I38" s="21" t="s">
        <v>65</v>
      </c>
      <c r="J38" s="22">
        <v>2005</v>
      </c>
      <c r="K38" s="23" t="s">
        <v>66</v>
      </c>
      <c r="L38" s="15">
        <f t="shared" si="2"/>
        <v>16</v>
      </c>
      <c r="M38" s="16" t="str">
        <f t="shared" si="3"/>
        <v>B</v>
      </c>
    </row>
    <row r="39" spans="1:14" ht="24.95" customHeight="1">
      <c r="A39" s="7">
        <v>36</v>
      </c>
      <c r="B39" s="17">
        <v>15</v>
      </c>
      <c r="C39" s="9" t="s">
        <v>61</v>
      </c>
      <c r="D39" s="34" t="s">
        <v>158</v>
      </c>
      <c r="E39" s="20" t="s">
        <v>153</v>
      </c>
      <c r="F39" s="20" t="s">
        <v>159</v>
      </c>
      <c r="G39" s="20" t="s">
        <v>155</v>
      </c>
      <c r="H39" s="20" t="s">
        <v>73</v>
      </c>
      <c r="I39" s="21" t="s">
        <v>65</v>
      </c>
      <c r="J39" s="22">
        <v>1988</v>
      </c>
      <c r="K39" s="23" t="s">
        <v>66</v>
      </c>
      <c r="L39" s="15">
        <f t="shared" si="2"/>
        <v>33</v>
      </c>
      <c r="M39" s="16" t="str">
        <f t="shared" si="3"/>
        <v>D</v>
      </c>
    </row>
    <row r="40" spans="1:14" ht="24.95" customHeight="1">
      <c r="A40" s="7">
        <v>37</v>
      </c>
      <c r="B40" s="17">
        <v>15</v>
      </c>
      <c r="C40" s="9" t="s">
        <v>61</v>
      </c>
      <c r="D40" s="34" t="s">
        <v>74</v>
      </c>
      <c r="E40" s="20" t="s">
        <v>160</v>
      </c>
      <c r="F40" s="20" t="s">
        <v>161</v>
      </c>
      <c r="G40" s="20" t="s">
        <v>144</v>
      </c>
      <c r="H40" s="20" t="s">
        <v>73</v>
      </c>
      <c r="I40" s="21" t="s">
        <v>65</v>
      </c>
      <c r="J40" s="22">
        <v>2006</v>
      </c>
      <c r="K40" s="23" t="s">
        <v>66</v>
      </c>
      <c r="L40" s="15">
        <f t="shared" si="2"/>
        <v>15</v>
      </c>
      <c r="M40" s="16" t="str">
        <f t="shared" si="3"/>
        <v>B</v>
      </c>
    </row>
    <row r="41" spans="1:14" ht="24.95" customHeight="1">
      <c r="A41" s="7">
        <v>38</v>
      </c>
      <c r="B41" s="17">
        <v>15</v>
      </c>
      <c r="C41" s="9" t="s">
        <v>61</v>
      </c>
      <c r="D41" s="34" t="s">
        <v>162</v>
      </c>
      <c r="E41" s="20" t="s">
        <v>163</v>
      </c>
      <c r="F41" s="20" t="s">
        <v>164</v>
      </c>
      <c r="G41" s="20" t="s">
        <v>165</v>
      </c>
      <c r="H41" s="20" t="s">
        <v>73</v>
      </c>
      <c r="I41" s="22">
        <v>69</v>
      </c>
      <c r="J41" s="22">
        <v>1960</v>
      </c>
      <c r="K41" s="23" t="s">
        <v>66</v>
      </c>
      <c r="L41" s="15">
        <f t="shared" si="2"/>
        <v>61</v>
      </c>
      <c r="M41" s="16" t="str">
        <f t="shared" si="3"/>
        <v>G</v>
      </c>
    </row>
    <row r="42" spans="1:14" ht="24.95" customHeight="1">
      <c r="A42" s="7">
        <v>39</v>
      </c>
      <c r="B42" s="17">
        <v>15</v>
      </c>
      <c r="C42" s="9" t="s">
        <v>61</v>
      </c>
      <c r="D42" s="34" t="s">
        <v>166</v>
      </c>
      <c r="E42" s="20" t="s">
        <v>167</v>
      </c>
      <c r="F42" s="20" t="s">
        <v>115</v>
      </c>
      <c r="G42" s="20" t="s">
        <v>144</v>
      </c>
      <c r="H42" s="20" t="s">
        <v>73</v>
      </c>
      <c r="I42" s="21" t="s">
        <v>65</v>
      </c>
      <c r="J42" s="22">
        <v>2006</v>
      </c>
      <c r="K42" s="23" t="s">
        <v>66</v>
      </c>
      <c r="L42" s="15">
        <f t="shared" si="2"/>
        <v>15</v>
      </c>
      <c r="M42" s="16" t="str">
        <f t="shared" si="3"/>
        <v>B</v>
      </c>
    </row>
    <row r="43" spans="1:14" ht="24.95" customHeight="1">
      <c r="A43" s="7">
        <v>40</v>
      </c>
      <c r="B43" s="17">
        <v>15</v>
      </c>
      <c r="C43" s="9" t="s">
        <v>61</v>
      </c>
      <c r="D43" s="10">
        <v>10</v>
      </c>
      <c r="E43" s="20" t="s">
        <v>130</v>
      </c>
      <c r="F43" s="20" t="s">
        <v>168</v>
      </c>
      <c r="G43" s="20" t="s">
        <v>90</v>
      </c>
      <c r="H43" s="20" t="s">
        <v>31</v>
      </c>
      <c r="I43" s="22">
        <v>69</v>
      </c>
      <c r="J43" s="22">
        <v>1963</v>
      </c>
      <c r="K43" s="23" t="s">
        <v>66</v>
      </c>
      <c r="L43" s="15">
        <f t="shared" si="2"/>
        <v>58</v>
      </c>
      <c r="M43" s="16" t="str">
        <f t="shared" si="3"/>
        <v>F</v>
      </c>
    </row>
    <row r="44" spans="1:14" ht="24.95" customHeight="1">
      <c r="A44" s="7">
        <v>41</v>
      </c>
      <c r="B44" s="17">
        <v>15</v>
      </c>
      <c r="C44" s="9" t="s">
        <v>61</v>
      </c>
      <c r="D44" s="10">
        <v>11</v>
      </c>
      <c r="E44" s="20" t="s">
        <v>167</v>
      </c>
      <c r="F44" s="20" t="s">
        <v>169</v>
      </c>
      <c r="G44" s="20" t="s">
        <v>144</v>
      </c>
      <c r="H44" s="20" t="s">
        <v>73</v>
      </c>
      <c r="I44" s="21" t="s">
        <v>65</v>
      </c>
      <c r="J44" s="22">
        <v>2003</v>
      </c>
      <c r="K44" s="23" t="s">
        <v>66</v>
      </c>
      <c r="L44" s="15">
        <f t="shared" si="2"/>
        <v>18</v>
      </c>
      <c r="M44" s="16" t="str">
        <f t="shared" si="3"/>
        <v>C</v>
      </c>
    </row>
    <row r="45" spans="1:14" s="5" customFormat="1" ht="13.5" customHeight="1">
      <c r="A45" s="77" t="s">
        <v>3</v>
      </c>
      <c r="B45" s="78" t="s">
        <v>4</v>
      </c>
      <c r="C45" s="78"/>
      <c r="D45" s="78"/>
      <c r="E45" s="77" t="s">
        <v>5</v>
      </c>
      <c r="F45" s="77" t="s">
        <v>6</v>
      </c>
      <c r="G45" s="77" t="s">
        <v>7</v>
      </c>
      <c r="H45" s="77" t="s">
        <v>117</v>
      </c>
      <c r="I45" s="35"/>
      <c r="J45" s="77" t="s">
        <v>10</v>
      </c>
      <c r="K45" s="77" t="s">
        <v>11</v>
      </c>
      <c r="L45" s="77" t="s">
        <v>12</v>
      </c>
      <c r="M45" s="77" t="s">
        <v>13</v>
      </c>
    </row>
    <row r="46" spans="1:14" s="6" customFormat="1" ht="24.75" customHeight="1">
      <c r="A46" s="77"/>
      <c r="B46" s="78"/>
      <c r="C46" s="78"/>
      <c r="D46" s="78"/>
      <c r="E46" s="77"/>
      <c r="F46" s="77"/>
      <c r="G46" s="77"/>
      <c r="H46" s="77"/>
      <c r="I46" s="36"/>
      <c r="J46" s="77"/>
      <c r="K46" s="77"/>
      <c r="L46" s="77"/>
      <c r="M46" s="77"/>
      <c r="N46" s="5"/>
    </row>
    <row r="47" spans="1:14" ht="24.95" customHeight="1">
      <c r="A47" s="7">
        <v>42</v>
      </c>
      <c r="B47" s="17">
        <v>15</v>
      </c>
      <c r="C47" s="9" t="s">
        <v>61</v>
      </c>
      <c r="D47" s="10">
        <v>12</v>
      </c>
      <c r="E47" s="26" t="s">
        <v>170</v>
      </c>
      <c r="F47" s="26" t="s">
        <v>171</v>
      </c>
      <c r="G47" s="26" t="s">
        <v>172</v>
      </c>
      <c r="H47" s="26" t="s">
        <v>31</v>
      </c>
      <c r="I47" s="37" t="s">
        <v>65</v>
      </c>
      <c r="J47" s="28">
        <v>1948</v>
      </c>
      <c r="K47" s="29" t="s">
        <v>66</v>
      </c>
      <c r="L47" s="15">
        <f t="shared" ref="L47:L66" si="4">IF(J47&gt;0,N$1-J47,"")</f>
        <v>73</v>
      </c>
      <c r="M47" s="16" t="str">
        <f t="shared" ref="M47:M66" si="5">IF(K47="F","A",IF(L47&lt;15,"J",IF(L47&lt;17,"B",IF(L47&lt;19,"C",IF(L47&lt;40,"D",IF(L47&lt;50,"E",IF(L47&lt;60,"F",IF(L47&lt;70,"G","H"))))))))</f>
        <v>H</v>
      </c>
    </row>
    <row r="48" spans="1:14" ht="24.95" customHeight="1">
      <c r="A48" s="7">
        <v>43</v>
      </c>
      <c r="B48" s="17">
        <v>15</v>
      </c>
      <c r="C48" s="9" t="s">
        <v>61</v>
      </c>
      <c r="D48" s="34" t="s">
        <v>173</v>
      </c>
      <c r="E48" s="20" t="s">
        <v>174</v>
      </c>
      <c r="F48" s="20" t="s">
        <v>175</v>
      </c>
      <c r="G48" s="20" t="s">
        <v>144</v>
      </c>
      <c r="H48" s="20" t="s">
        <v>73</v>
      </c>
      <c r="I48" s="22">
        <v>69</v>
      </c>
      <c r="J48" s="22">
        <v>1971</v>
      </c>
      <c r="K48" s="23" t="s">
        <v>66</v>
      </c>
      <c r="L48" s="15">
        <f t="shared" si="4"/>
        <v>50</v>
      </c>
      <c r="M48" s="16" t="str">
        <f t="shared" si="5"/>
        <v>F</v>
      </c>
    </row>
    <row r="49" spans="1:13" ht="24.95" customHeight="1">
      <c r="A49" s="7">
        <v>44</v>
      </c>
      <c r="B49" s="17">
        <v>15</v>
      </c>
      <c r="C49" s="9" t="s">
        <v>61</v>
      </c>
      <c r="D49" s="34" t="s">
        <v>176</v>
      </c>
      <c r="E49" s="11" t="s">
        <v>177</v>
      </c>
      <c r="F49" s="11" t="s">
        <v>178</v>
      </c>
      <c r="G49" s="11" t="s">
        <v>179</v>
      </c>
      <c r="H49" s="11" t="s">
        <v>31</v>
      </c>
      <c r="I49" s="12" t="s">
        <v>65</v>
      </c>
      <c r="J49" s="13">
        <v>1971</v>
      </c>
      <c r="K49" s="14" t="s">
        <v>35</v>
      </c>
      <c r="L49" s="15">
        <f t="shared" si="4"/>
        <v>50</v>
      </c>
      <c r="M49" s="16" t="str">
        <f t="shared" si="5"/>
        <v>A</v>
      </c>
    </row>
    <row r="50" spans="1:13" ht="24.95" customHeight="1">
      <c r="A50" s="7">
        <v>45</v>
      </c>
      <c r="B50" s="17">
        <v>15</v>
      </c>
      <c r="C50" s="9" t="s">
        <v>61</v>
      </c>
      <c r="D50" s="34" t="s">
        <v>180</v>
      </c>
      <c r="E50" s="11" t="s">
        <v>181</v>
      </c>
      <c r="F50" s="11" t="s">
        <v>182</v>
      </c>
      <c r="G50" s="11" t="s">
        <v>183</v>
      </c>
      <c r="H50" s="11" t="s">
        <v>31</v>
      </c>
      <c r="I50" s="12" t="s">
        <v>65</v>
      </c>
      <c r="J50" s="13">
        <v>1963</v>
      </c>
      <c r="K50" s="14" t="s">
        <v>66</v>
      </c>
      <c r="L50" s="15">
        <f t="shared" si="4"/>
        <v>58</v>
      </c>
      <c r="M50" s="16" t="str">
        <f t="shared" si="5"/>
        <v>F</v>
      </c>
    </row>
    <row r="51" spans="1:13" ht="24.95" customHeight="1">
      <c r="A51" s="7">
        <v>46</v>
      </c>
      <c r="B51" s="17">
        <v>15</v>
      </c>
      <c r="C51" s="9" t="s">
        <v>61</v>
      </c>
      <c r="D51" s="34" t="s">
        <v>184</v>
      </c>
      <c r="E51" s="11" t="s">
        <v>177</v>
      </c>
      <c r="F51" s="11" t="s">
        <v>185</v>
      </c>
      <c r="G51" s="11" t="s">
        <v>179</v>
      </c>
      <c r="H51" s="11" t="s">
        <v>31</v>
      </c>
      <c r="I51" s="12" t="s">
        <v>65</v>
      </c>
      <c r="J51" s="13">
        <v>1969</v>
      </c>
      <c r="K51" s="14" t="s">
        <v>66</v>
      </c>
      <c r="L51" s="15">
        <f t="shared" si="4"/>
        <v>52</v>
      </c>
      <c r="M51" s="16" t="str">
        <f t="shared" si="5"/>
        <v>F</v>
      </c>
    </row>
    <row r="52" spans="1:13" ht="24.95" customHeight="1">
      <c r="A52" s="7">
        <v>47</v>
      </c>
      <c r="B52" s="17">
        <v>15</v>
      </c>
      <c r="C52" s="9" t="s">
        <v>61</v>
      </c>
      <c r="D52" s="34" t="s">
        <v>186</v>
      </c>
      <c r="E52" s="11" t="s">
        <v>181</v>
      </c>
      <c r="F52" s="11" t="s">
        <v>187</v>
      </c>
      <c r="G52" s="20" t="s">
        <v>183</v>
      </c>
      <c r="H52" s="20" t="s">
        <v>31</v>
      </c>
      <c r="I52" s="21" t="s">
        <v>65</v>
      </c>
      <c r="J52" s="13">
        <v>1997</v>
      </c>
      <c r="K52" s="14" t="s">
        <v>66</v>
      </c>
      <c r="L52" s="15">
        <f t="shared" si="4"/>
        <v>24</v>
      </c>
      <c r="M52" s="16" t="str">
        <f t="shared" si="5"/>
        <v>D</v>
      </c>
    </row>
    <row r="53" spans="1:13" ht="24.95" customHeight="1">
      <c r="A53" s="7">
        <v>48</v>
      </c>
      <c r="B53" s="17">
        <v>15</v>
      </c>
      <c r="C53" s="9" t="s">
        <v>61</v>
      </c>
      <c r="D53" s="34" t="s">
        <v>188</v>
      </c>
      <c r="E53" s="38" t="s">
        <v>132</v>
      </c>
      <c r="F53" s="11" t="s">
        <v>189</v>
      </c>
      <c r="G53" s="20" t="s">
        <v>97</v>
      </c>
      <c r="H53" s="11" t="s">
        <v>98</v>
      </c>
      <c r="I53" s="12" t="s">
        <v>65</v>
      </c>
      <c r="J53" s="13">
        <v>1968</v>
      </c>
      <c r="K53" s="14" t="s">
        <v>66</v>
      </c>
      <c r="L53" s="15">
        <f t="shared" si="4"/>
        <v>53</v>
      </c>
      <c r="M53" s="16" t="str">
        <f t="shared" si="5"/>
        <v>F</v>
      </c>
    </row>
    <row r="54" spans="1:13" ht="24.95" customHeight="1">
      <c r="A54" s="7">
        <v>49</v>
      </c>
      <c r="B54" s="17">
        <v>15</v>
      </c>
      <c r="C54" s="9" t="s">
        <v>61</v>
      </c>
      <c r="D54" s="34" t="s">
        <v>190</v>
      </c>
      <c r="E54" s="11" t="s">
        <v>191</v>
      </c>
      <c r="F54" s="11" t="s">
        <v>192</v>
      </c>
      <c r="G54" s="20" t="s">
        <v>193</v>
      </c>
      <c r="H54" s="11" t="s">
        <v>31</v>
      </c>
      <c r="I54" s="12" t="s">
        <v>69</v>
      </c>
      <c r="J54" s="13">
        <v>1998</v>
      </c>
      <c r="K54" s="14" t="s">
        <v>66</v>
      </c>
      <c r="L54" s="15">
        <f t="shared" si="4"/>
        <v>23</v>
      </c>
      <c r="M54" s="16" t="str">
        <f t="shared" si="5"/>
        <v>D</v>
      </c>
    </row>
    <row r="55" spans="1:13" ht="24.95" customHeight="1">
      <c r="A55" s="7">
        <v>50</v>
      </c>
      <c r="B55" s="17">
        <v>15</v>
      </c>
      <c r="C55" s="9" t="s">
        <v>61</v>
      </c>
      <c r="D55" s="34" t="s">
        <v>194</v>
      </c>
      <c r="E55" s="20" t="s">
        <v>195</v>
      </c>
      <c r="F55" s="20" t="s">
        <v>196</v>
      </c>
      <c r="G55" s="20" t="s">
        <v>144</v>
      </c>
      <c r="H55" s="20" t="s">
        <v>73</v>
      </c>
      <c r="I55" s="21" t="s">
        <v>65</v>
      </c>
      <c r="J55" s="22">
        <v>2011</v>
      </c>
      <c r="K55" s="23" t="s">
        <v>66</v>
      </c>
      <c r="L55" s="15">
        <f t="shared" si="4"/>
        <v>10</v>
      </c>
      <c r="M55" s="16" t="str">
        <f t="shared" si="5"/>
        <v>J</v>
      </c>
    </row>
    <row r="56" spans="1:13" ht="24.95" customHeight="1">
      <c r="A56" s="7">
        <v>51</v>
      </c>
      <c r="B56" s="17">
        <v>15</v>
      </c>
      <c r="C56" s="9" t="s">
        <v>61</v>
      </c>
      <c r="D56" s="34" t="s">
        <v>197</v>
      </c>
      <c r="E56" s="25" t="s">
        <v>198</v>
      </c>
      <c r="F56" s="20" t="s">
        <v>199</v>
      </c>
      <c r="G56" s="20" t="s">
        <v>144</v>
      </c>
      <c r="H56" s="20" t="s">
        <v>73</v>
      </c>
      <c r="I56" s="21" t="s">
        <v>65</v>
      </c>
      <c r="J56" s="22">
        <v>2010</v>
      </c>
      <c r="K56" s="23" t="s">
        <v>66</v>
      </c>
      <c r="L56" s="15">
        <f t="shared" si="4"/>
        <v>11</v>
      </c>
      <c r="M56" s="16" t="str">
        <f t="shared" si="5"/>
        <v>J</v>
      </c>
    </row>
    <row r="57" spans="1:13" ht="24.95" customHeight="1">
      <c r="A57" s="7">
        <v>52</v>
      </c>
      <c r="B57" s="17">
        <v>15</v>
      </c>
      <c r="C57" s="9" t="s">
        <v>61</v>
      </c>
      <c r="D57" s="34" t="s">
        <v>200</v>
      </c>
      <c r="E57" s="20" t="s">
        <v>201</v>
      </c>
      <c r="F57" s="20" t="s">
        <v>202</v>
      </c>
      <c r="G57" s="20" t="s">
        <v>144</v>
      </c>
      <c r="H57" s="20" t="s">
        <v>73</v>
      </c>
      <c r="I57" s="21" t="s">
        <v>65</v>
      </c>
      <c r="J57" s="22">
        <v>2008</v>
      </c>
      <c r="K57" s="23" t="s">
        <v>66</v>
      </c>
      <c r="L57" s="15">
        <f t="shared" si="4"/>
        <v>13</v>
      </c>
      <c r="M57" s="16" t="str">
        <f t="shared" si="5"/>
        <v>J</v>
      </c>
    </row>
    <row r="58" spans="1:13" ht="24.95" customHeight="1">
      <c r="A58" s="7">
        <v>53</v>
      </c>
      <c r="B58" s="17">
        <v>15</v>
      </c>
      <c r="C58" s="9" t="s">
        <v>61</v>
      </c>
      <c r="D58" s="34" t="s">
        <v>203</v>
      </c>
      <c r="E58" s="20" t="s">
        <v>204</v>
      </c>
      <c r="F58" s="20" t="s">
        <v>205</v>
      </c>
      <c r="G58" s="20" t="s">
        <v>144</v>
      </c>
      <c r="H58" s="20" t="s">
        <v>73</v>
      </c>
      <c r="I58" s="21" t="s">
        <v>65</v>
      </c>
      <c r="J58" s="22">
        <v>2008</v>
      </c>
      <c r="K58" s="23" t="s">
        <v>66</v>
      </c>
      <c r="L58" s="15">
        <f t="shared" si="4"/>
        <v>13</v>
      </c>
      <c r="M58" s="16" t="str">
        <f t="shared" si="5"/>
        <v>J</v>
      </c>
    </row>
    <row r="59" spans="1:13" ht="24.95" customHeight="1">
      <c r="A59" s="7">
        <v>54</v>
      </c>
      <c r="B59" s="17">
        <v>15</v>
      </c>
      <c r="C59" s="9" t="s">
        <v>61</v>
      </c>
      <c r="D59" s="34" t="s">
        <v>206</v>
      </c>
      <c r="E59" s="20" t="s">
        <v>204</v>
      </c>
      <c r="F59" s="20" t="s">
        <v>207</v>
      </c>
      <c r="G59" s="20" t="s">
        <v>144</v>
      </c>
      <c r="H59" s="20" t="s">
        <v>73</v>
      </c>
      <c r="I59" s="21" t="s">
        <v>65</v>
      </c>
      <c r="J59" s="22">
        <v>2007</v>
      </c>
      <c r="K59" s="23" t="s">
        <v>66</v>
      </c>
      <c r="L59" s="15">
        <f t="shared" si="4"/>
        <v>14</v>
      </c>
      <c r="M59" s="16" t="str">
        <f t="shared" si="5"/>
        <v>J</v>
      </c>
    </row>
    <row r="60" spans="1:13" ht="24.95" customHeight="1">
      <c r="A60" s="7">
        <v>55</v>
      </c>
      <c r="B60" s="17">
        <v>15</v>
      </c>
      <c r="C60" s="9" t="s">
        <v>61</v>
      </c>
      <c r="D60" s="34" t="s">
        <v>208</v>
      </c>
      <c r="E60" s="20" t="s">
        <v>142</v>
      </c>
      <c r="F60" s="20" t="s">
        <v>209</v>
      </c>
      <c r="G60" s="20" t="s">
        <v>144</v>
      </c>
      <c r="H60" s="20" t="s">
        <v>73</v>
      </c>
      <c r="I60" s="21" t="s">
        <v>65</v>
      </c>
      <c r="J60" s="22">
        <v>1976</v>
      </c>
      <c r="K60" s="23" t="s">
        <v>66</v>
      </c>
      <c r="L60" s="15">
        <f t="shared" si="4"/>
        <v>45</v>
      </c>
      <c r="M60" s="16" t="str">
        <f t="shared" si="5"/>
        <v>E</v>
      </c>
    </row>
    <row r="61" spans="1:13" ht="24.95" customHeight="1">
      <c r="A61" s="7">
        <v>56</v>
      </c>
      <c r="B61" s="17">
        <v>15</v>
      </c>
      <c r="C61" s="9" t="s">
        <v>61</v>
      </c>
      <c r="D61" s="34" t="s">
        <v>111</v>
      </c>
      <c r="E61" s="31" t="s">
        <v>160</v>
      </c>
      <c r="F61" s="31" t="s">
        <v>210</v>
      </c>
      <c r="G61" s="31" t="s">
        <v>144</v>
      </c>
      <c r="H61" s="20" t="s">
        <v>73</v>
      </c>
      <c r="I61" s="21" t="s">
        <v>65</v>
      </c>
      <c r="J61" s="33">
        <v>1976</v>
      </c>
      <c r="K61" s="23" t="s">
        <v>66</v>
      </c>
      <c r="L61" s="15">
        <f t="shared" si="4"/>
        <v>45</v>
      </c>
      <c r="M61" s="16" t="str">
        <f t="shared" si="5"/>
        <v>E</v>
      </c>
    </row>
    <row r="62" spans="1:13" ht="24.95" customHeight="1">
      <c r="A62" s="7">
        <v>57</v>
      </c>
      <c r="B62" s="17">
        <v>15</v>
      </c>
      <c r="C62" s="9" t="s">
        <v>61</v>
      </c>
      <c r="D62" s="34" t="s">
        <v>211</v>
      </c>
      <c r="E62" s="20" t="s">
        <v>167</v>
      </c>
      <c r="F62" s="20" t="s">
        <v>212</v>
      </c>
      <c r="G62" s="20" t="s">
        <v>144</v>
      </c>
      <c r="H62" s="20" t="s">
        <v>73</v>
      </c>
      <c r="I62" s="21" t="s">
        <v>65</v>
      </c>
      <c r="J62" s="22">
        <v>1974</v>
      </c>
      <c r="K62" s="23" t="s">
        <v>66</v>
      </c>
      <c r="L62" s="15">
        <f t="shared" si="4"/>
        <v>47</v>
      </c>
      <c r="M62" s="16" t="str">
        <f t="shared" si="5"/>
        <v>E</v>
      </c>
    </row>
    <row r="63" spans="1:13" ht="24.95" customHeight="1">
      <c r="A63" s="7">
        <v>58</v>
      </c>
      <c r="B63" s="17">
        <v>15</v>
      </c>
      <c r="C63" s="9" t="s">
        <v>61</v>
      </c>
      <c r="D63" s="34" t="s">
        <v>213</v>
      </c>
      <c r="E63" s="20" t="s">
        <v>214</v>
      </c>
      <c r="F63" s="20" t="s">
        <v>118</v>
      </c>
      <c r="G63" s="20" t="s">
        <v>215</v>
      </c>
      <c r="H63" s="20" t="s">
        <v>73</v>
      </c>
      <c r="I63" s="21" t="s">
        <v>65</v>
      </c>
      <c r="J63" s="22">
        <v>1998</v>
      </c>
      <c r="K63" s="23" t="s">
        <v>66</v>
      </c>
      <c r="L63" s="15">
        <f t="shared" si="4"/>
        <v>23</v>
      </c>
      <c r="M63" s="16" t="str">
        <f t="shared" si="5"/>
        <v>D</v>
      </c>
    </row>
    <row r="64" spans="1:13" ht="24.95" customHeight="1">
      <c r="A64" s="7">
        <v>59</v>
      </c>
      <c r="B64" s="17">
        <v>15</v>
      </c>
      <c r="C64" s="9" t="s">
        <v>61</v>
      </c>
      <c r="D64" s="34" t="s">
        <v>216</v>
      </c>
      <c r="E64" s="20" t="s">
        <v>217</v>
      </c>
      <c r="F64" s="20" t="s">
        <v>218</v>
      </c>
      <c r="G64" s="20" t="s">
        <v>183</v>
      </c>
      <c r="H64" s="20" t="s">
        <v>31</v>
      </c>
      <c r="I64" s="21" t="s">
        <v>65</v>
      </c>
      <c r="J64" s="22">
        <v>1975</v>
      </c>
      <c r="K64" s="23" t="s">
        <v>66</v>
      </c>
      <c r="L64" s="15">
        <f t="shared" si="4"/>
        <v>46</v>
      </c>
      <c r="M64" s="16" t="str">
        <f t="shared" si="5"/>
        <v>E</v>
      </c>
    </row>
    <row r="65" spans="1:13" ht="24.95" customHeight="1">
      <c r="A65" s="7">
        <v>60</v>
      </c>
      <c r="B65" s="17">
        <v>15</v>
      </c>
      <c r="C65" s="9" t="s">
        <v>61</v>
      </c>
      <c r="D65" s="34" t="s">
        <v>219</v>
      </c>
      <c r="E65" s="20" t="s">
        <v>220</v>
      </c>
      <c r="F65" s="20" t="s">
        <v>221</v>
      </c>
      <c r="G65" s="20" t="s">
        <v>222</v>
      </c>
      <c r="H65" s="20" t="s">
        <v>31</v>
      </c>
      <c r="I65" s="21" t="s">
        <v>65</v>
      </c>
      <c r="J65" s="22">
        <v>1979</v>
      </c>
      <c r="K65" s="23" t="s">
        <v>66</v>
      </c>
      <c r="L65" s="15">
        <f t="shared" si="4"/>
        <v>42</v>
      </c>
      <c r="M65" s="16" t="str">
        <f t="shared" si="5"/>
        <v>E</v>
      </c>
    </row>
    <row r="66" spans="1:13" ht="24.95" customHeight="1">
      <c r="A66" s="7">
        <v>61</v>
      </c>
      <c r="B66" s="17">
        <v>15</v>
      </c>
      <c r="C66" s="9" t="s">
        <v>61</v>
      </c>
      <c r="D66" s="34" t="s">
        <v>223</v>
      </c>
      <c r="E66" s="20" t="s">
        <v>32</v>
      </c>
      <c r="F66" s="20" t="s">
        <v>33</v>
      </c>
      <c r="G66" s="20" t="s">
        <v>172</v>
      </c>
      <c r="H66" s="20" t="s">
        <v>31</v>
      </c>
      <c r="I66" s="21" t="s">
        <v>65</v>
      </c>
      <c r="J66" s="22">
        <v>1953</v>
      </c>
      <c r="K66" s="23" t="s">
        <v>66</v>
      </c>
      <c r="L66" s="15">
        <f t="shared" si="4"/>
        <v>68</v>
      </c>
      <c r="M66" s="16" t="str">
        <f t="shared" si="5"/>
        <v>G</v>
      </c>
    </row>
    <row r="67" spans="1:13" s="5" customFormat="1" ht="36.75" customHeight="1">
      <c r="A67" s="74" t="s">
        <v>3</v>
      </c>
      <c r="B67" s="78" t="s">
        <v>4</v>
      </c>
      <c r="C67" s="78"/>
      <c r="D67" s="78"/>
      <c r="E67" s="74" t="s">
        <v>5</v>
      </c>
      <c r="F67" s="74" t="s">
        <v>6</v>
      </c>
      <c r="G67" s="74" t="s">
        <v>7</v>
      </c>
      <c r="H67" s="74" t="s">
        <v>117</v>
      </c>
      <c r="I67" s="74"/>
      <c r="J67" s="74" t="s">
        <v>10</v>
      </c>
      <c r="K67" s="74" t="s">
        <v>11</v>
      </c>
      <c r="L67" s="74" t="s">
        <v>12</v>
      </c>
      <c r="M67" s="74" t="s">
        <v>13</v>
      </c>
    </row>
    <row r="68" spans="1:13" ht="24.95" customHeight="1">
      <c r="A68" s="7">
        <v>62</v>
      </c>
      <c r="B68" s="17">
        <v>15</v>
      </c>
      <c r="C68" s="9" t="s">
        <v>61</v>
      </c>
      <c r="D68" s="34" t="s">
        <v>224</v>
      </c>
      <c r="E68" s="26" t="s">
        <v>225</v>
      </c>
      <c r="F68" s="26" t="s">
        <v>226</v>
      </c>
      <c r="G68" s="26" t="s">
        <v>227</v>
      </c>
      <c r="H68" s="26" t="s">
        <v>31</v>
      </c>
      <c r="I68" s="26">
        <v>69</v>
      </c>
      <c r="J68" s="28">
        <v>173</v>
      </c>
      <c r="K68" s="29" t="s">
        <v>66</v>
      </c>
      <c r="L68" s="15">
        <v>48</v>
      </c>
      <c r="M68" s="16" t="s">
        <v>54</v>
      </c>
    </row>
    <row r="69" spans="1:13" ht="24.95" customHeight="1">
      <c r="A69" s="7">
        <v>63</v>
      </c>
      <c r="B69" s="17">
        <v>15</v>
      </c>
      <c r="C69" s="9" t="s">
        <v>61</v>
      </c>
      <c r="D69" s="34" t="s">
        <v>228</v>
      </c>
      <c r="E69" s="20" t="s">
        <v>229</v>
      </c>
      <c r="F69" s="20" t="s">
        <v>92</v>
      </c>
      <c r="G69" s="20" t="s">
        <v>64</v>
      </c>
      <c r="H69" s="20" t="s">
        <v>31</v>
      </c>
      <c r="I69" s="21" t="s">
        <v>65</v>
      </c>
      <c r="J69" s="22">
        <v>1973</v>
      </c>
      <c r="K69" s="23" t="s">
        <v>66</v>
      </c>
      <c r="L69" s="15">
        <f t="shared" ref="L69:L87" si="6">IF(J69&gt;0,N$1-J69,"")</f>
        <v>48</v>
      </c>
      <c r="M69" s="16" t="str">
        <f t="shared" ref="M69:M87" si="7">IF(K69="F","A",IF(L69&lt;15,"J",IF(L69&lt;17,"B",IF(L69&lt;19,"C",IF(L69&lt;40,"D",IF(L69&lt;50,"E",IF(L69&lt;60,"F",IF(L69&lt;70,"G","H"))))))))</f>
        <v>E</v>
      </c>
    </row>
    <row r="70" spans="1:13" ht="24.95" customHeight="1">
      <c r="A70" s="7">
        <v>64</v>
      </c>
      <c r="B70" s="17">
        <v>15</v>
      </c>
      <c r="C70" s="9" t="s">
        <v>61</v>
      </c>
      <c r="D70" s="34" t="s">
        <v>230</v>
      </c>
      <c r="E70" s="20" t="s">
        <v>231</v>
      </c>
      <c r="F70" s="20" t="s">
        <v>232</v>
      </c>
      <c r="G70" s="20" t="s">
        <v>98</v>
      </c>
      <c r="H70" s="20"/>
      <c r="I70" s="20"/>
      <c r="J70" s="22">
        <v>1961</v>
      </c>
      <c r="K70" s="23" t="s">
        <v>41</v>
      </c>
      <c r="L70" s="15">
        <f t="shared" si="6"/>
        <v>60</v>
      </c>
      <c r="M70" s="16" t="str">
        <f t="shared" si="7"/>
        <v>G</v>
      </c>
    </row>
    <row r="71" spans="1:13" ht="24.95" customHeight="1">
      <c r="A71" s="7">
        <v>65</v>
      </c>
      <c r="B71" s="17">
        <v>15</v>
      </c>
      <c r="C71" s="9" t="s">
        <v>61</v>
      </c>
      <c r="D71" s="34" t="s">
        <v>233</v>
      </c>
      <c r="E71" s="20" t="s">
        <v>234</v>
      </c>
      <c r="F71" s="20" t="s">
        <v>235</v>
      </c>
      <c r="G71" s="20" t="s">
        <v>64</v>
      </c>
      <c r="H71" s="20" t="s">
        <v>31</v>
      </c>
      <c r="I71" s="20">
        <v>69</v>
      </c>
      <c r="J71" s="22">
        <v>1975</v>
      </c>
      <c r="K71" s="23" t="s">
        <v>66</v>
      </c>
      <c r="L71" s="15">
        <f t="shared" si="6"/>
        <v>46</v>
      </c>
      <c r="M71" s="16" t="str">
        <f t="shared" si="7"/>
        <v>E</v>
      </c>
    </row>
    <row r="72" spans="1:13" ht="24.95" customHeight="1">
      <c r="A72" s="7">
        <v>66</v>
      </c>
      <c r="B72" s="17">
        <v>15</v>
      </c>
      <c r="C72" s="9" t="s">
        <v>61</v>
      </c>
      <c r="D72" s="34" t="s">
        <v>236</v>
      </c>
      <c r="E72" s="20" t="s">
        <v>231</v>
      </c>
      <c r="F72" s="20" t="s">
        <v>237</v>
      </c>
      <c r="G72" s="20" t="s">
        <v>155</v>
      </c>
      <c r="H72" s="20"/>
      <c r="I72" s="20">
        <v>69</v>
      </c>
      <c r="J72" s="22">
        <v>1960</v>
      </c>
      <c r="K72" s="23"/>
      <c r="L72" s="15">
        <f t="shared" si="6"/>
        <v>61</v>
      </c>
      <c r="M72" s="16" t="str">
        <f t="shared" si="7"/>
        <v>G</v>
      </c>
    </row>
    <row r="73" spans="1:13" ht="24.95" customHeight="1">
      <c r="A73" s="7">
        <v>67</v>
      </c>
      <c r="B73" s="17">
        <v>15</v>
      </c>
      <c r="C73" s="9" t="s">
        <v>61</v>
      </c>
      <c r="D73" s="34" t="s">
        <v>238</v>
      </c>
      <c r="E73" s="20" t="s">
        <v>239</v>
      </c>
      <c r="F73" s="20" t="s">
        <v>240</v>
      </c>
      <c r="G73" s="20" t="s">
        <v>241</v>
      </c>
      <c r="H73" s="20" t="s">
        <v>73</v>
      </c>
      <c r="I73" s="20">
        <v>69</v>
      </c>
      <c r="J73" s="22">
        <v>2009</v>
      </c>
      <c r="K73" s="23"/>
      <c r="L73" s="15">
        <f t="shared" si="6"/>
        <v>12</v>
      </c>
      <c r="M73" s="16" t="str">
        <f t="shared" si="7"/>
        <v>J</v>
      </c>
    </row>
    <row r="74" spans="1:13" ht="24.95" customHeight="1">
      <c r="A74" s="7">
        <v>68</v>
      </c>
      <c r="B74" s="17">
        <v>15</v>
      </c>
      <c r="C74" s="9" t="s">
        <v>61</v>
      </c>
      <c r="D74" s="34" t="s">
        <v>82</v>
      </c>
      <c r="E74" s="20" t="s">
        <v>242</v>
      </c>
      <c r="F74" s="20" t="s">
        <v>168</v>
      </c>
      <c r="G74" s="20" t="s">
        <v>243</v>
      </c>
      <c r="H74" s="20" t="s">
        <v>31</v>
      </c>
      <c r="I74" s="20">
        <v>42</v>
      </c>
      <c r="J74" s="22">
        <v>1977</v>
      </c>
      <c r="K74" s="23"/>
      <c r="L74" s="15">
        <f t="shared" si="6"/>
        <v>44</v>
      </c>
      <c r="M74" s="16" t="str">
        <f t="shared" si="7"/>
        <v>E</v>
      </c>
    </row>
    <row r="75" spans="1:13" ht="24.95" customHeight="1">
      <c r="A75" s="7">
        <v>69</v>
      </c>
      <c r="B75" s="17">
        <v>15</v>
      </c>
      <c r="C75" s="9" t="s">
        <v>61</v>
      </c>
      <c r="D75" s="34" t="s">
        <v>244</v>
      </c>
      <c r="E75" s="20" t="s">
        <v>79</v>
      </c>
      <c r="F75" s="20" t="s">
        <v>80</v>
      </c>
      <c r="G75" s="20" t="s">
        <v>81</v>
      </c>
      <c r="H75" s="20" t="s">
        <v>73</v>
      </c>
      <c r="I75" s="20">
        <v>38</v>
      </c>
      <c r="J75" s="22">
        <v>2000</v>
      </c>
      <c r="K75" s="23"/>
      <c r="L75" s="15">
        <f t="shared" si="6"/>
        <v>21</v>
      </c>
      <c r="M75" s="16" t="str">
        <f t="shared" si="7"/>
        <v>D</v>
      </c>
    </row>
    <row r="76" spans="1:13" ht="24.95" customHeight="1">
      <c r="A76" s="7">
        <v>70</v>
      </c>
      <c r="B76" s="17">
        <v>15</v>
      </c>
      <c r="C76" s="9" t="s">
        <v>61</v>
      </c>
      <c r="D76" s="34" t="s">
        <v>245</v>
      </c>
      <c r="E76" s="20" t="s">
        <v>246</v>
      </c>
      <c r="F76" s="20" t="s">
        <v>247</v>
      </c>
      <c r="G76" s="20" t="s">
        <v>98</v>
      </c>
      <c r="H76" s="20"/>
      <c r="I76" s="20"/>
      <c r="J76" s="22">
        <v>2005</v>
      </c>
      <c r="K76" s="23"/>
      <c r="L76" s="15">
        <f t="shared" si="6"/>
        <v>16</v>
      </c>
      <c r="M76" s="16" t="str">
        <f t="shared" si="7"/>
        <v>B</v>
      </c>
    </row>
    <row r="77" spans="1:13" ht="24.95" customHeight="1">
      <c r="A77" s="7">
        <v>71</v>
      </c>
      <c r="B77" s="17">
        <v>15</v>
      </c>
      <c r="C77" s="9" t="s">
        <v>61</v>
      </c>
      <c r="D77" s="34" t="s">
        <v>248</v>
      </c>
      <c r="E77" s="20" t="s">
        <v>249</v>
      </c>
      <c r="F77" s="20" t="s">
        <v>250</v>
      </c>
      <c r="G77" s="20" t="s">
        <v>251</v>
      </c>
      <c r="H77" s="20" t="s">
        <v>73</v>
      </c>
      <c r="I77" s="20">
        <v>73</v>
      </c>
      <c r="J77" s="22">
        <v>2001</v>
      </c>
      <c r="K77" s="23"/>
      <c r="L77" s="15">
        <f t="shared" si="6"/>
        <v>20</v>
      </c>
      <c r="M77" s="16" t="str">
        <f t="shared" si="7"/>
        <v>D</v>
      </c>
    </row>
    <row r="78" spans="1:13" ht="24.95" customHeight="1">
      <c r="A78" s="7">
        <v>72</v>
      </c>
      <c r="B78" s="17">
        <v>15</v>
      </c>
      <c r="C78" s="9" t="s">
        <v>61</v>
      </c>
      <c r="D78" s="34" t="s">
        <v>252</v>
      </c>
      <c r="E78" s="20" t="s">
        <v>253</v>
      </c>
      <c r="F78" s="20" t="s">
        <v>185</v>
      </c>
      <c r="G78" s="20" t="s">
        <v>254</v>
      </c>
      <c r="H78" s="20" t="s">
        <v>31</v>
      </c>
      <c r="I78" s="20">
        <v>1</v>
      </c>
      <c r="J78" s="22">
        <v>1969</v>
      </c>
      <c r="K78" s="23"/>
      <c r="L78" s="15">
        <f t="shared" si="6"/>
        <v>52</v>
      </c>
      <c r="M78" s="16" t="str">
        <f t="shared" si="7"/>
        <v>F</v>
      </c>
    </row>
    <row r="79" spans="1:13" ht="24.95" customHeight="1">
      <c r="A79" s="7">
        <v>73</v>
      </c>
      <c r="B79" s="17">
        <v>15</v>
      </c>
      <c r="C79" s="9" t="s">
        <v>61</v>
      </c>
      <c r="D79" s="34" t="s">
        <v>255</v>
      </c>
      <c r="E79" s="20" t="s">
        <v>256</v>
      </c>
      <c r="F79" s="20" t="s">
        <v>94</v>
      </c>
      <c r="G79" s="20" t="s">
        <v>98</v>
      </c>
      <c r="H79" s="20"/>
      <c r="I79" s="20"/>
      <c r="J79" s="22">
        <v>1956</v>
      </c>
      <c r="K79" s="23"/>
      <c r="L79" s="15">
        <f t="shared" si="6"/>
        <v>65</v>
      </c>
      <c r="M79" s="16" t="str">
        <f t="shared" si="7"/>
        <v>G</v>
      </c>
    </row>
    <row r="80" spans="1:13" ht="24.95" customHeight="1">
      <c r="A80" s="7">
        <v>74</v>
      </c>
      <c r="B80" s="17">
        <v>15</v>
      </c>
      <c r="C80" s="9" t="s">
        <v>61</v>
      </c>
      <c r="D80" s="34" t="s">
        <v>257</v>
      </c>
      <c r="E80" s="20"/>
      <c r="F80" s="20"/>
      <c r="G80" s="20"/>
      <c r="H80" s="20"/>
      <c r="I80" s="20"/>
      <c r="J80" s="22"/>
      <c r="K80" s="23"/>
      <c r="L80" s="15" t="str">
        <f t="shared" si="6"/>
        <v/>
      </c>
      <c r="M80" s="16" t="str">
        <f t="shared" si="7"/>
        <v>H</v>
      </c>
    </row>
    <row r="81" spans="1:13" ht="24.95" customHeight="1">
      <c r="A81" s="7">
        <v>75</v>
      </c>
      <c r="B81" s="17">
        <v>15</v>
      </c>
      <c r="C81" s="9" t="s">
        <v>61</v>
      </c>
      <c r="D81" s="34" t="s">
        <v>258</v>
      </c>
      <c r="E81" s="20"/>
      <c r="F81" s="20"/>
      <c r="G81" s="20"/>
      <c r="H81" s="20"/>
      <c r="I81" s="20"/>
      <c r="J81" s="22"/>
      <c r="K81" s="23"/>
      <c r="L81" s="15" t="str">
        <f t="shared" si="6"/>
        <v/>
      </c>
      <c r="M81" s="16" t="str">
        <f t="shared" si="7"/>
        <v>H</v>
      </c>
    </row>
    <row r="82" spans="1:13" ht="24.95" customHeight="1">
      <c r="A82" s="7">
        <v>76</v>
      </c>
      <c r="B82" s="17">
        <v>15</v>
      </c>
      <c r="C82" s="9" t="s">
        <v>61</v>
      </c>
      <c r="D82" s="34" t="s">
        <v>259</v>
      </c>
      <c r="E82" s="20"/>
      <c r="F82" s="20"/>
      <c r="G82" s="20"/>
      <c r="H82" s="20"/>
      <c r="I82" s="20"/>
      <c r="J82" s="22"/>
      <c r="K82" s="23"/>
      <c r="L82" s="15" t="str">
        <f t="shared" si="6"/>
        <v/>
      </c>
      <c r="M82" s="16" t="str">
        <f t="shared" si="7"/>
        <v>H</v>
      </c>
    </row>
    <row r="83" spans="1:13" ht="24.95" customHeight="1">
      <c r="A83" s="7">
        <v>77</v>
      </c>
      <c r="B83" s="17">
        <v>15</v>
      </c>
      <c r="C83" s="9" t="s">
        <v>61</v>
      </c>
      <c r="D83" s="34" t="s">
        <v>260</v>
      </c>
      <c r="E83" s="20"/>
      <c r="F83" s="20"/>
      <c r="G83" s="20"/>
      <c r="H83" s="20"/>
      <c r="I83" s="20"/>
      <c r="J83" s="22"/>
      <c r="K83" s="23"/>
      <c r="L83" s="15" t="str">
        <f t="shared" si="6"/>
        <v/>
      </c>
      <c r="M83" s="16" t="str">
        <f t="shared" si="7"/>
        <v>H</v>
      </c>
    </row>
    <row r="84" spans="1:13" ht="24.95" customHeight="1">
      <c r="A84" s="7">
        <v>78</v>
      </c>
      <c r="B84" s="17">
        <v>15</v>
      </c>
      <c r="C84" s="9" t="s">
        <v>61</v>
      </c>
      <c r="D84" s="34" t="s">
        <v>261</v>
      </c>
      <c r="E84" s="20"/>
      <c r="F84" s="20"/>
      <c r="G84" s="20"/>
      <c r="H84" s="20"/>
      <c r="I84" s="20"/>
      <c r="J84" s="22"/>
      <c r="K84" s="23"/>
      <c r="L84" s="15" t="str">
        <f t="shared" si="6"/>
        <v/>
      </c>
      <c r="M84" s="16" t="str">
        <f t="shared" si="7"/>
        <v>H</v>
      </c>
    </row>
    <row r="85" spans="1:13" ht="24.95" customHeight="1">
      <c r="A85" s="7">
        <v>79</v>
      </c>
      <c r="B85" s="17">
        <v>15</v>
      </c>
      <c r="C85" s="9" t="s">
        <v>61</v>
      </c>
      <c r="D85" s="34" t="s">
        <v>262</v>
      </c>
      <c r="E85" s="20"/>
      <c r="F85" s="20"/>
      <c r="G85" s="20"/>
      <c r="H85" s="20"/>
      <c r="I85" s="20"/>
      <c r="J85" s="22"/>
      <c r="K85" s="23"/>
      <c r="L85" s="15" t="str">
        <f t="shared" si="6"/>
        <v/>
      </c>
      <c r="M85" s="16" t="str">
        <f t="shared" si="7"/>
        <v>H</v>
      </c>
    </row>
    <row r="86" spans="1:13" ht="24.95" customHeight="1">
      <c r="A86" s="7">
        <v>80</v>
      </c>
      <c r="B86" s="17">
        <v>15</v>
      </c>
      <c r="C86" s="9" t="s">
        <v>61</v>
      </c>
      <c r="D86" s="34" t="s">
        <v>263</v>
      </c>
      <c r="E86" s="20"/>
      <c r="F86" s="20"/>
      <c r="G86" s="20"/>
      <c r="H86" s="20"/>
      <c r="I86" s="20"/>
      <c r="J86" s="22"/>
      <c r="K86" s="23"/>
      <c r="L86" s="15" t="str">
        <f t="shared" si="6"/>
        <v/>
      </c>
      <c r="M86" s="16" t="str">
        <f t="shared" si="7"/>
        <v>H</v>
      </c>
    </row>
    <row r="87" spans="1:13" ht="24.95" customHeight="1">
      <c r="A87" s="7">
        <v>81</v>
      </c>
      <c r="B87" s="17">
        <v>15</v>
      </c>
      <c r="C87" s="9" t="s">
        <v>61</v>
      </c>
      <c r="D87" s="34" t="s">
        <v>264</v>
      </c>
      <c r="E87" s="20"/>
      <c r="F87" s="20"/>
      <c r="G87" s="20"/>
      <c r="H87" s="20"/>
      <c r="I87" s="20"/>
      <c r="J87" s="22"/>
      <c r="K87" s="23"/>
      <c r="L87" s="15" t="str">
        <f t="shared" si="6"/>
        <v/>
      </c>
      <c r="M87" s="16" t="str">
        <f t="shared" si="7"/>
        <v>H</v>
      </c>
    </row>
    <row r="88" spans="1:13" s="5" customFormat="1" ht="39.75" customHeight="1">
      <c r="A88" s="74" t="s">
        <v>3</v>
      </c>
      <c r="B88" s="78" t="s">
        <v>4</v>
      </c>
      <c r="C88" s="78"/>
      <c r="D88" s="78"/>
      <c r="E88" s="74" t="s">
        <v>5</v>
      </c>
      <c r="F88" s="74" t="s">
        <v>6</v>
      </c>
      <c r="G88" s="74" t="s">
        <v>7</v>
      </c>
      <c r="H88" s="74" t="s">
        <v>117</v>
      </c>
      <c r="I88" s="74"/>
      <c r="J88" s="74" t="s">
        <v>10</v>
      </c>
      <c r="K88" s="74" t="s">
        <v>11</v>
      </c>
      <c r="L88" s="74" t="s">
        <v>12</v>
      </c>
      <c r="M88" s="74" t="s">
        <v>13</v>
      </c>
    </row>
    <row r="89" spans="1:13" ht="24.95" customHeight="1">
      <c r="A89" s="7">
        <v>82</v>
      </c>
      <c r="B89" s="17">
        <v>15</v>
      </c>
      <c r="C89" s="9" t="s">
        <v>61</v>
      </c>
      <c r="D89" s="34" t="s">
        <v>265</v>
      </c>
      <c r="E89" s="26"/>
      <c r="F89" s="26"/>
      <c r="G89" s="26"/>
      <c r="H89" s="26"/>
      <c r="I89" s="26"/>
      <c r="J89" s="28"/>
      <c r="K89" s="29"/>
      <c r="L89" s="15" t="str">
        <f t="shared" ref="L89:L108" si="8">IF(J89&gt;0,N$1-J89,"")</f>
        <v/>
      </c>
      <c r="M89" s="16" t="str">
        <f t="shared" ref="M89:M108" si="9">IF(K89="F","A",IF(L89&lt;15,"J",IF(L89&lt;17,"B",IF(L89&lt;19,"C",IF(L89&lt;40,"D",IF(L89&lt;50,"E",IF(L89&lt;60,"F",IF(L89&lt;70,"G","H"))))))))</f>
        <v>H</v>
      </c>
    </row>
    <row r="90" spans="1:13" ht="24.95" customHeight="1">
      <c r="A90" s="7">
        <v>83</v>
      </c>
      <c r="B90" s="17">
        <v>15</v>
      </c>
      <c r="C90" s="9" t="s">
        <v>61</v>
      </c>
      <c r="D90" s="34" t="s">
        <v>266</v>
      </c>
      <c r="E90" s="20"/>
      <c r="F90" s="20"/>
      <c r="G90" s="20"/>
      <c r="H90" s="20"/>
      <c r="I90" s="20"/>
      <c r="J90" s="22"/>
      <c r="K90" s="39"/>
      <c r="L90" s="15" t="str">
        <f t="shared" si="8"/>
        <v/>
      </c>
      <c r="M90" s="16" t="str">
        <f t="shared" si="9"/>
        <v>H</v>
      </c>
    </row>
    <row r="91" spans="1:13" ht="24.95" customHeight="1">
      <c r="A91" s="7">
        <v>84</v>
      </c>
      <c r="B91" s="17">
        <v>15</v>
      </c>
      <c r="C91" s="9" t="s">
        <v>61</v>
      </c>
      <c r="D91" s="34" t="s">
        <v>267</v>
      </c>
      <c r="E91" s="40"/>
      <c r="F91" s="20"/>
      <c r="G91" s="20"/>
      <c r="H91" s="20"/>
      <c r="I91" s="20"/>
      <c r="J91" s="22"/>
      <c r="K91" s="22"/>
      <c r="L91" s="15" t="str">
        <f t="shared" si="8"/>
        <v/>
      </c>
      <c r="M91" s="16" t="str">
        <f t="shared" si="9"/>
        <v>H</v>
      </c>
    </row>
    <row r="92" spans="1:13" ht="24.95" customHeight="1">
      <c r="A92" s="28">
        <v>85</v>
      </c>
      <c r="B92" s="41">
        <v>15</v>
      </c>
      <c r="C92" s="42" t="s">
        <v>61</v>
      </c>
      <c r="D92" s="43">
        <v>55</v>
      </c>
      <c r="E92" s="26"/>
      <c r="F92" s="26"/>
      <c r="G92" s="26"/>
      <c r="H92" s="26"/>
      <c r="I92" s="26"/>
      <c r="J92" s="28"/>
      <c r="K92" s="28"/>
      <c r="L92" s="15" t="str">
        <f t="shared" si="8"/>
        <v/>
      </c>
      <c r="M92" s="16" t="str">
        <f t="shared" si="9"/>
        <v>H</v>
      </c>
    </row>
    <row r="93" spans="1:13" ht="24.95" customHeight="1">
      <c r="A93" s="22">
        <v>86</v>
      </c>
      <c r="B93" s="41">
        <v>15</v>
      </c>
      <c r="C93" s="9" t="s">
        <v>61</v>
      </c>
      <c r="D93" s="43">
        <v>56</v>
      </c>
      <c r="E93" s="20"/>
      <c r="F93" s="20"/>
      <c r="G93" s="20"/>
      <c r="H93" s="20"/>
      <c r="I93" s="20"/>
      <c r="J93" s="22"/>
      <c r="K93" s="22"/>
      <c r="L93" s="15" t="str">
        <f t="shared" si="8"/>
        <v/>
      </c>
      <c r="M93" s="16" t="str">
        <f t="shared" si="9"/>
        <v>H</v>
      </c>
    </row>
    <row r="94" spans="1:13" ht="24.95" customHeight="1">
      <c r="A94" s="22">
        <v>87</v>
      </c>
      <c r="B94" s="41">
        <v>15</v>
      </c>
      <c r="C94" s="9" t="s">
        <v>61</v>
      </c>
      <c r="D94" s="43">
        <v>57</v>
      </c>
      <c r="E94" s="20"/>
      <c r="F94" s="20"/>
      <c r="G94" s="20"/>
      <c r="H94" s="20"/>
      <c r="I94" s="20"/>
      <c r="J94" s="22"/>
      <c r="K94" s="22"/>
      <c r="L94" s="15" t="str">
        <f t="shared" si="8"/>
        <v/>
      </c>
      <c r="M94" s="16" t="str">
        <f t="shared" si="9"/>
        <v>H</v>
      </c>
    </row>
    <row r="95" spans="1:13" ht="24.95" customHeight="1">
      <c r="A95" s="22">
        <v>88</v>
      </c>
      <c r="B95" s="41">
        <v>15</v>
      </c>
      <c r="C95" s="9" t="s">
        <v>61</v>
      </c>
      <c r="D95" s="43">
        <v>58</v>
      </c>
      <c r="E95" s="20"/>
      <c r="F95" s="20"/>
      <c r="G95" s="20"/>
      <c r="H95" s="20"/>
      <c r="I95" s="20"/>
      <c r="J95" s="22"/>
      <c r="K95" s="22"/>
      <c r="L95" s="15" t="str">
        <f t="shared" si="8"/>
        <v/>
      </c>
      <c r="M95" s="16" t="str">
        <f t="shared" si="9"/>
        <v>H</v>
      </c>
    </row>
    <row r="96" spans="1:13" ht="24.95" customHeight="1">
      <c r="A96" s="22">
        <v>89</v>
      </c>
      <c r="B96" s="41">
        <v>15</v>
      </c>
      <c r="C96" s="42" t="s">
        <v>61</v>
      </c>
      <c r="D96" s="43">
        <v>59</v>
      </c>
      <c r="E96" s="20"/>
      <c r="F96" s="20"/>
      <c r="G96" s="20"/>
      <c r="H96" s="20"/>
      <c r="I96" s="20"/>
      <c r="J96" s="22"/>
      <c r="K96" s="22"/>
      <c r="L96" s="15" t="str">
        <f t="shared" si="8"/>
        <v/>
      </c>
      <c r="M96" s="16" t="str">
        <f t="shared" si="9"/>
        <v>H</v>
      </c>
    </row>
    <row r="97" spans="1:13" ht="24.95" customHeight="1">
      <c r="A97" s="22">
        <v>90</v>
      </c>
      <c r="B97" s="41">
        <v>16</v>
      </c>
      <c r="C97" s="42" t="s">
        <v>61</v>
      </c>
      <c r="D97" s="44" t="s">
        <v>138</v>
      </c>
      <c r="E97" s="20"/>
      <c r="F97" s="20"/>
      <c r="G97" s="20"/>
      <c r="H97" s="20"/>
      <c r="I97" s="20"/>
      <c r="J97" s="22"/>
      <c r="K97" s="22"/>
      <c r="L97" s="15" t="str">
        <f t="shared" si="8"/>
        <v/>
      </c>
      <c r="M97" s="16" t="str">
        <f t="shared" si="9"/>
        <v>H</v>
      </c>
    </row>
    <row r="98" spans="1:13" ht="24.95" customHeight="1">
      <c r="A98" s="22">
        <v>91</v>
      </c>
      <c r="B98" s="41">
        <v>16</v>
      </c>
      <c r="C98" s="42" t="s">
        <v>61</v>
      </c>
      <c r="D98" s="44" t="s">
        <v>69</v>
      </c>
      <c r="E98" s="20"/>
      <c r="F98" s="20"/>
      <c r="G98" s="20"/>
      <c r="H98" s="20"/>
      <c r="I98" s="20"/>
      <c r="J98" s="22"/>
      <c r="K98" s="22"/>
      <c r="L98" s="15" t="str">
        <f t="shared" si="8"/>
        <v/>
      </c>
      <c r="M98" s="16" t="str">
        <f t="shared" si="9"/>
        <v>H</v>
      </c>
    </row>
    <row r="99" spans="1:13" ht="24.95" customHeight="1">
      <c r="A99" s="22">
        <v>92</v>
      </c>
      <c r="B99" s="41">
        <v>16</v>
      </c>
      <c r="C99" s="42" t="s">
        <v>61</v>
      </c>
      <c r="D99" s="44" t="s">
        <v>145</v>
      </c>
      <c r="E99" s="20"/>
      <c r="F99" s="20"/>
      <c r="G99" s="20"/>
      <c r="H99" s="20"/>
      <c r="I99" s="20"/>
      <c r="J99" s="22"/>
      <c r="K99" s="22"/>
      <c r="L99" s="15" t="str">
        <f t="shared" si="8"/>
        <v/>
      </c>
      <c r="M99" s="16" t="str">
        <f t="shared" si="9"/>
        <v>H</v>
      </c>
    </row>
    <row r="100" spans="1:13" ht="24.95" customHeight="1">
      <c r="A100" s="22">
        <v>93</v>
      </c>
      <c r="B100" s="41">
        <v>16</v>
      </c>
      <c r="C100" s="42" t="s">
        <v>61</v>
      </c>
      <c r="D100" s="44" t="s">
        <v>149</v>
      </c>
      <c r="E100" s="20"/>
      <c r="F100" s="20"/>
      <c r="G100" s="20"/>
      <c r="H100" s="20"/>
      <c r="I100" s="20"/>
      <c r="J100" s="22"/>
      <c r="K100" s="22"/>
      <c r="L100" s="15" t="str">
        <f t="shared" si="8"/>
        <v/>
      </c>
      <c r="M100" s="16" t="str">
        <f t="shared" si="9"/>
        <v>H</v>
      </c>
    </row>
    <row r="101" spans="1:13" ht="24.95" customHeight="1">
      <c r="A101" s="22">
        <v>94</v>
      </c>
      <c r="B101" s="41">
        <v>16</v>
      </c>
      <c r="C101" s="42" t="s">
        <v>61</v>
      </c>
      <c r="D101" s="44" t="s">
        <v>152</v>
      </c>
      <c r="E101" s="20"/>
      <c r="F101" s="20"/>
      <c r="G101" s="20"/>
      <c r="H101" s="20"/>
      <c r="I101" s="20"/>
      <c r="J101" s="22"/>
      <c r="K101" s="22"/>
      <c r="L101" s="15" t="str">
        <f t="shared" si="8"/>
        <v/>
      </c>
      <c r="M101" s="16" t="str">
        <f t="shared" si="9"/>
        <v>H</v>
      </c>
    </row>
    <row r="102" spans="1:13" ht="24.95" customHeight="1">
      <c r="A102" s="22">
        <v>95</v>
      </c>
      <c r="B102" s="41">
        <v>16</v>
      </c>
      <c r="C102" s="42" t="s">
        <v>61</v>
      </c>
      <c r="D102" s="44" t="s">
        <v>156</v>
      </c>
      <c r="E102" s="20"/>
      <c r="F102" s="20"/>
      <c r="G102" s="20"/>
      <c r="H102" s="20"/>
      <c r="I102" s="20"/>
      <c r="J102" s="22"/>
      <c r="K102" s="22"/>
      <c r="L102" s="15" t="str">
        <f t="shared" si="8"/>
        <v/>
      </c>
      <c r="M102" s="16" t="str">
        <f t="shared" si="9"/>
        <v>H</v>
      </c>
    </row>
    <row r="103" spans="1:13" ht="24.95" customHeight="1">
      <c r="A103" s="22">
        <v>96</v>
      </c>
      <c r="B103" s="41">
        <v>16</v>
      </c>
      <c r="C103" s="42" t="s">
        <v>61</v>
      </c>
      <c r="D103" s="44" t="s">
        <v>158</v>
      </c>
      <c r="E103" s="20"/>
      <c r="F103" s="20"/>
      <c r="G103" s="20"/>
      <c r="H103" s="20"/>
      <c r="I103" s="20"/>
      <c r="J103" s="22"/>
      <c r="K103" s="22"/>
      <c r="L103" s="15" t="str">
        <f t="shared" si="8"/>
        <v/>
      </c>
      <c r="M103" s="16" t="str">
        <f t="shared" si="9"/>
        <v>H</v>
      </c>
    </row>
    <row r="104" spans="1:13" ht="24.95" customHeight="1">
      <c r="A104" s="22">
        <v>97</v>
      </c>
      <c r="B104" s="41">
        <v>16</v>
      </c>
      <c r="C104" s="42" t="s">
        <v>61</v>
      </c>
      <c r="D104" s="44" t="s">
        <v>74</v>
      </c>
      <c r="E104" s="20"/>
      <c r="F104" s="20"/>
      <c r="G104" s="20"/>
      <c r="H104" s="20"/>
      <c r="I104" s="20"/>
      <c r="J104" s="22"/>
      <c r="K104" s="22"/>
      <c r="L104" s="15" t="str">
        <f t="shared" si="8"/>
        <v/>
      </c>
      <c r="M104" s="16" t="str">
        <f t="shared" si="9"/>
        <v>H</v>
      </c>
    </row>
    <row r="105" spans="1:13" ht="24.95" customHeight="1">
      <c r="A105" s="22">
        <v>98</v>
      </c>
      <c r="B105" s="41">
        <v>16</v>
      </c>
      <c r="C105" s="42" t="s">
        <v>61</v>
      </c>
      <c r="D105" s="44" t="s">
        <v>162</v>
      </c>
      <c r="E105" s="20"/>
      <c r="F105" s="20"/>
      <c r="G105" s="20"/>
      <c r="H105" s="20"/>
      <c r="I105" s="20"/>
      <c r="J105" s="22"/>
      <c r="K105" s="22"/>
      <c r="L105" s="15" t="str">
        <f t="shared" si="8"/>
        <v/>
      </c>
      <c r="M105" s="16" t="str">
        <f t="shared" si="9"/>
        <v>H</v>
      </c>
    </row>
    <row r="106" spans="1:13" ht="24.95" customHeight="1">
      <c r="A106" s="22">
        <v>99</v>
      </c>
      <c r="B106" s="41">
        <v>16</v>
      </c>
      <c r="C106" s="42" t="s">
        <v>61</v>
      </c>
      <c r="D106" s="44" t="s">
        <v>166</v>
      </c>
      <c r="E106" s="20"/>
      <c r="F106" s="20"/>
      <c r="G106" s="20"/>
      <c r="H106" s="20"/>
      <c r="I106" s="20"/>
      <c r="J106" s="22"/>
      <c r="K106" s="22"/>
      <c r="L106" s="15" t="str">
        <f t="shared" si="8"/>
        <v/>
      </c>
      <c r="M106" s="16" t="str">
        <f t="shared" si="9"/>
        <v>H</v>
      </c>
    </row>
    <row r="107" spans="1:13" ht="24.95" customHeight="1">
      <c r="A107" s="22">
        <v>100</v>
      </c>
      <c r="B107" s="41">
        <v>16</v>
      </c>
      <c r="C107" s="42" t="s">
        <v>61</v>
      </c>
      <c r="D107" s="44" t="s">
        <v>268</v>
      </c>
      <c r="E107" s="20"/>
      <c r="F107" s="20"/>
      <c r="G107" s="20"/>
      <c r="H107" s="20"/>
      <c r="I107" s="20"/>
      <c r="J107" s="22"/>
      <c r="K107" s="22"/>
      <c r="L107" s="15" t="str">
        <f t="shared" si="8"/>
        <v/>
      </c>
      <c r="M107" s="16" t="str">
        <f t="shared" si="9"/>
        <v>H</v>
      </c>
    </row>
    <row r="108" spans="1:13" ht="24.95" customHeight="1">
      <c r="A108" s="22">
        <v>101</v>
      </c>
      <c r="B108" s="41">
        <v>16</v>
      </c>
      <c r="C108" s="42" t="s">
        <v>61</v>
      </c>
      <c r="D108" s="44" t="s">
        <v>269</v>
      </c>
      <c r="E108" s="20"/>
      <c r="F108" s="20"/>
      <c r="G108" s="20"/>
      <c r="H108" s="20"/>
      <c r="I108" s="20"/>
      <c r="J108" s="22"/>
      <c r="K108" s="22"/>
      <c r="L108" s="15" t="str">
        <f t="shared" si="8"/>
        <v/>
      </c>
      <c r="M108" s="16" t="str">
        <f t="shared" si="9"/>
        <v>H</v>
      </c>
    </row>
    <row r="111" spans="1:13" ht="20.100000000000001" customHeight="1">
      <c r="A111"/>
      <c r="B111"/>
      <c r="C111"/>
      <c r="D111"/>
      <c r="F111" s="45" t="s">
        <v>36</v>
      </c>
      <c r="G111" s="45" t="s">
        <v>37</v>
      </c>
      <c r="H111" s="45" t="s">
        <v>38</v>
      </c>
      <c r="I111" s="46"/>
      <c r="J111"/>
      <c r="K111"/>
      <c r="L111"/>
      <c r="M111"/>
    </row>
    <row r="112" spans="1:13" ht="20.100000000000001" customHeight="1">
      <c r="A112"/>
      <c r="B112"/>
      <c r="C112"/>
      <c r="D112"/>
      <c r="F112" s="22" t="s">
        <v>39</v>
      </c>
      <c r="G112" s="20" t="s">
        <v>40</v>
      </c>
      <c r="H112" s="22" t="s">
        <v>41</v>
      </c>
      <c r="I112" s="5"/>
      <c r="J112"/>
      <c r="K112"/>
      <c r="L112"/>
      <c r="M112"/>
    </row>
    <row r="113" spans="5:9" customFormat="1" ht="20.100000000000001" customHeight="1">
      <c r="E113" t="s">
        <v>42</v>
      </c>
      <c r="F113" s="22" t="s">
        <v>43</v>
      </c>
      <c r="G113" s="20" t="s">
        <v>44</v>
      </c>
      <c r="H113" s="22" t="s">
        <v>45</v>
      </c>
      <c r="I113" s="5"/>
    </row>
    <row r="114" spans="5:9" customFormat="1" ht="20.100000000000001" customHeight="1">
      <c r="F114" s="22" t="s">
        <v>46</v>
      </c>
      <c r="G114" s="20" t="s">
        <v>47</v>
      </c>
      <c r="H114" s="22" t="s">
        <v>48</v>
      </c>
      <c r="I114" s="5"/>
    </row>
    <row r="115" spans="5:9" customFormat="1" ht="20.100000000000001" customHeight="1">
      <c r="F115" s="22" t="s">
        <v>46</v>
      </c>
      <c r="G115" s="20" t="s">
        <v>49</v>
      </c>
      <c r="H115" s="39" t="s">
        <v>50</v>
      </c>
      <c r="I115" s="47"/>
    </row>
    <row r="116" spans="5:9" customFormat="1" ht="20.100000000000001" customHeight="1">
      <c r="F116" s="22" t="s">
        <v>46</v>
      </c>
      <c r="G116" s="20" t="s">
        <v>51</v>
      </c>
      <c r="H116" s="22" t="s">
        <v>52</v>
      </c>
      <c r="I116" s="5"/>
    </row>
    <row r="117" spans="5:9" customFormat="1" ht="20.100000000000001" customHeight="1">
      <c r="F117" s="22" t="s">
        <v>46</v>
      </c>
      <c r="G117" s="20" t="s">
        <v>53</v>
      </c>
      <c r="H117" s="22" t="s">
        <v>54</v>
      </c>
      <c r="I117" s="5"/>
    </row>
    <row r="118" spans="5:9" customFormat="1" ht="20.100000000000001" customHeight="1">
      <c r="F118" s="22" t="s">
        <v>46</v>
      </c>
      <c r="G118" s="20" t="s">
        <v>55</v>
      </c>
      <c r="H118" s="22" t="s">
        <v>35</v>
      </c>
      <c r="I118" s="5"/>
    </row>
    <row r="119" spans="5:9" customFormat="1" ht="20.100000000000001" customHeight="1">
      <c r="F119" s="22" t="s">
        <v>46</v>
      </c>
      <c r="G119" s="20" t="s">
        <v>56</v>
      </c>
      <c r="H119" s="22" t="s">
        <v>57</v>
      </c>
      <c r="I119" s="5"/>
    </row>
    <row r="120" spans="5:9" customFormat="1" ht="20.100000000000001" customHeight="1">
      <c r="F120" s="22" t="s">
        <v>46</v>
      </c>
      <c r="G120" s="20" t="s">
        <v>58</v>
      </c>
      <c r="H120" s="22" t="s">
        <v>59</v>
      </c>
      <c r="I120" s="5"/>
    </row>
  </sheetData>
  <sheetProtection selectLockedCells="1" selectUnlockedCells="1"/>
  <mergeCells count="24">
    <mergeCell ref="B67:D67"/>
    <mergeCell ref="B88:D88"/>
    <mergeCell ref="M1:M2"/>
    <mergeCell ref="B23:D23"/>
    <mergeCell ref="A45:A46"/>
    <mergeCell ref="B45:D46"/>
    <mergeCell ref="E45:E46"/>
    <mergeCell ref="F45:F46"/>
    <mergeCell ref="G45:G46"/>
    <mergeCell ref="H45:H46"/>
    <mergeCell ref="J45:J46"/>
    <mergeCell ref="K45:K46"/>
    <mergeCell ref="L45:L46"/>
    <mergeCell ref="M45:M46"/>
    <mergeCell ref="H1:H2"/>
    <mergeCell ref="I1:I2"/>
    <mergeCell ref="J1:J2"/>
    <mergeCell ref="K1:K2"/>
    <mergeCell ref="L1:L2"/>
    <mergeCell ref="A1:A2"/>
    <mergeCell ref="B1:D2"/>
    <mergeCell ref="E1:E2"/>
    <mergeCell ref="F1:F2"/>
    <mergeCell ref="G1:G2"/>
  </mergeCells>
  <printOptions horizontalCentered="1"/>
  <pageMargins left="0.19652777777777777" right="0.15763888888888888" top="0.59097222222222223" bottom="0.15763888888888888" header="0.15763888888888888" footer="0.51180555555555551"/>
  <pageSetup paperSize="9" firstPageNumber="0" orientation="landscape" horizontalDpi="300" verticalDpi="300"/>
  <headerFooter alignWithMargins="0">
    <oddHeader>&amp;CVELO-CLUB FRANCHEVILLE
GRIMPEE DE CHAUSSAN 2018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25E993F0-F654-4D64-AA1A-E7F9A75B6E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Thierry EGUERS</dc:creator>
  <cp:keywords/>
  <dc:description/>
  <cp:lastModifiedBy>thierry EGUERS</cp:lastModifiedBy>
  <cp:revision/>
  <dcterms:created xsi:type="dcterms:W3CDTF">2021-09-14T06:38:26Z</dcterms:created>
  <dcterms:modified xsi:type="dcterms:W3CDTF">2021-09-14T20:04:09Z</dcterms:modified>
  <cp:category/>
  <cp:contentStatus/>
</cp:coreProperties>
</file>